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301659 R C+V\METODOLOGII\@EVALUARE PA\"/>
    </mc:Choice>
  </mc:AlternateContent>
  <xr:revisionPtr revIDLastSave="0" documentId="13_ncr:1_{B3009AB0-566C-4D0A-9D31-A1F0831DA0A0}" xr6:coauthVersionLast="47" xr6:coauthVersionMax="47" xr10:uidLastSave="{00000000-0000-0000-0000-000000000000}"/>
  <bookViews>
    <workbookView xWindow="-108" yWindow="-108" windowWidth="23256" windowHeight="13896" xr2:uid="{00000000-000D-0000-FFFF-FFFF00000000}"/>
  </bookViews>
  <sheets>
    <sheet name="Buget Investitii" sheetId="6" r:id="rId1"/>
    <sheet name="Proiectii financiare" sheetId="3" r:id="rId2"/>
    <sheet name="Sinteza" sheetId="5" r:id="rId3"/>
    <sheet name="Transe finantare" sheetId="4" r:id="rId4"/>
  </sheets>
  <definedNames>
    <definedName name="_xlnm.Print_Titles" localSheetId="0">'Buget Investitii'!$1:$5</definedName>
    <definedName name="_xlnm.Print_Area" localSheetId="0">'Buget Investitii'!$A$1:$D$98</definedName>
    <definedName name="_xlnm.Print_Area" localSheetId="1">'Proiectii financiare'!$A$1:$D$37</definedName>
    <definedName name="_xlnm.Print_Area" localSheetId="3">'Transe finantare'!$A$1:$E$12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6" l="1"/>
  <c r="B7" i="5"/>
  <c r="B5" i="5"/>
  <c r="D8" i="6"/>
  <c r="D7" i="6"/>
  <c r="D81" i="6"/>
  <c r="D34" i="6"/>
  <c r="D35" i="6"/>
  <c r="D36" i="6"/>
  <c r="B4" i="5" l="1"/>
  <c r="D33" i="6"/>
  <c r="D85" i="6"/>
  <c r="D84" i="6"/>
  <c r="D82" i="6"/>
  <c r="D79" i="6"/>
  <c r="D78" i="6"/>
  <c r="D76" i="6"/>
  <c r="D75" i="6"/>
  <c r="D73" i="6"/>
  <c r="D72" i="6"/>
  <c r="D69" i="6"/>
  <c r="D68" i="6"/>
  <c r="D66" i="6"/>
  <c r="D65" i="6"/>
  <c r="D63" i="6"/>
  <c r="D62" i="6"/>
  <c r="D60" i="6"/>
  <c r="D59" i="6"/>
  <c r="D57" i="6"/>
  <c r="D56" i="6"/>
  <c r="D54" i="6"/>
  <c r="D53" i="6"/>
  <c r="D51" i="6"/>
  <c r="D50" i="6"/>
  <c r="D48" i="6"/>
  <c r="D47" i="6"/>
  <c r="D46" i="6"/>
  <c r="D44" i="6"/>
  <c r="D43" i="6"/>
  <c r="D42" i="6"/>
  <c r="D40" i="6"/>
  <c r="D39" i="6"/>
  <c r="D38" i="6"/>
  <c r="D32" i="6"/>
  <c r="D31" i="6"/>
  <c r="D30" i="6"/>
  <c r="D28" i="6"/>
  <c r="D27" i="6"/>
  <c r="D26" i="6"/>
  <c r="D23" i="6"/>
  <c r="D22" i="6"/>
  <c r="D21" i="6"/>
  <c r="D17" i="6"/>
  <c r="D18" i="6"/>
  <c r="D19" i="6"/>
  <c r="D14" i="6" l="1"/>
  <c r="D13" i="6"/>
  <c r="D12" i="6"/>
  <c r="D11" i="6"/>
  <c r="D4" i="4"/>
  <c r="C4" i="4"/>
  <c r="D49" i="6"/>
  <c r="B12" i="5" s="1"/>
  <c r="D16" i="6"/>
  <c r="D10" i="6"/>
  <c r="B4" i="4"/>
  <c r="D32" i="3"/>
  <c r="C32" i="3"/>
  <c r="D19" i="3"/>
  <c r="C19" i="3"/>
  <c r="B19" i="3"/>
  <c r="D33" i="3" l="1"/>
  <c r="D9" i="6"/>
  <c r="E4" i="4"/>
  <c r="D77" i="6"/>
  <c r="D15" i="6"/>
  <c r="B6" i="5" s="1"/>
  <c r="D64" i="6"/>
  <c r="B17" i="5" s="1"/>
  <c r="D29" i="6"/>
  <c r="D45" i="6"/>
  <c r="B11" i="5" s="1"/>
  <c r="D80" i="6"/>
  <c r="C33" i="3"/>
  <c r="B24" i="5" l="1"/>
  <c r="B25" i="5" s="1"/>
  <c r="D71" i="6"/>
  <c r="D37" i="6"/>
  <c r="B9" i="5" s="1"/>
  <c r="D20" i="6"/>
  <c r="D52" i="6"/>
  <c r="B13" i="5" s="1"/>
  <c r="D25" i="6"/>
  <c r="D24" i="6" s="1"/>
  <c r="D61" i="6"/>
  <c r="B16" i="5" s="1"/>
  <c r="D83" i="6"/>
  <c r="D55" i="6"/>
  <c r="B14" i="5" s="1"/>
  <c r="D67" i="6"/>
  <c r="B18" i="5" s="1"/>
  <c r="D41" i="6"/>
  <c r="B10" i="5" s="1"/>
  <c r="D58" i="6"/>
  <c r="B15" i="5" s="1"/>
  <c r="D74" i="6"/>
  <c r="B20" i="5" l="1"/>
  <c r="B8" i="5"/>
  <c r="D70" i="6"/>
  <c r="B19" i="5" s="1"/>
  <c r="B21" i="5" l="1"/>
  <c r="B28" i="5" s="1"/>
  <c r="B29" i="5" s="1"/>
  <c r="D86" i="6"/>
  <c r="D88" i="6" l="1"/>
  <c r="B32" i="3"/>
  <c r="B33" i="3" s="1"/>
</calcChain>
</file>

<file path=xl/sharedStrings.xml><?xml version="1.0" encoding="utf-8"?>
<sst xmlns="http://schemas.openxmlformats.org/spreadsheetml/2006/main" count="199" uniqueCount="102">
  <si>
    <t>An 2</t>
  </si>
  <si>
    <t>An1 cuprinde perioada in care realizati investitia si incepeti operarea acesteia.</t>
  </si>
  <si>
    <t>Venituri in perioada proiectului</t>
  </si>
  <si>
    <t>An1</t>
  </si>
  <si>
    <t>Cheltuieli de investitie</t>
  </si>
  <si>
    <t>Atentie:</t>
  </si>
  <si>
    <t>Daca firma care implementeaza proiectul se va infiinta ca neplatitoare de TVA atunci costurile si veniturile vor include si TVA.</t>
  </si>
  <si>
    <t>Daca firma care implementeaza proiectul se va infiinta ca platitoare de TVA, atunci toate costurile si veniturile nu vor include TVA.</t>
  </si>
  <si>
    <t>Total</t>
  </si>
  <si>
    <t>Venituri (lei)</t>
  </si>
  <si>
    <t>Cheltuieli (lei)</t>
  </si>
  <si>
    <t>Cost total
lei</t>
  </si>
  <si>
    <t>SINTEZA BUGET</t>
  </si>
  <si>
    <t>TOTAL BUGET PROIECT</t>
  </si>
  <si>
    <t>FINANȚARE NERAMBURSABILĂ</t>
  </si>
  <si>
    <t>DEPĂȘIRE</t>
  </si>
  <si>
    <t>CONTRIBUȚIE PROPRIE - VALOARE</t>
  </si>
  <si>
    <t>CONTRIBUȚIE PROPRIE - PROCENT</t>
  </si>
  <si>
    <t xml:space="preserve">Titlul planului de afaceri: </t>
  </si>
  <si>
    <t xml:space="preserve">Categorii de cheltuieli </t>
  </si>
  <si>
    <t>0. Taxe pentru infiintarea de intreprinderi sociale (decontabile după semnarea contractului de subventie de minimis).</t>
  </si>
  <si>
    <t>Număr</t>
  </si>
  <si>
    <t>...</t>
  </si>
  <si>
    <t>Nr. luni</t>
  </si>
  <si>
    <t>2. Cheltuieli cu deplasarea personalului întreprinderilor sprijinite: </t>
  </si>
  <si>
    <t>Nr. persoane</t>
  </si>
  <si>
    <t>2.1 Cheltuieli pentru cazare </t>
  </si>
  <si>
    <t>2.2 Cheltuieli cu diurna personalului propriu </t>
  </si>
  <si>
    <t>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</si>
  <si>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3. Cheltuieli aferente diverselor achiziţii de servicii specializate, pentru care beneficiarul ajutorului de minimis nu are expertiza necesară </t>
  </si>
  <si>
    <t>Cantitate</t>
  </si>
  <si>
    <t>Serviciul 1.......</t>
  </si>
  <si>
    <t>Serviciul 2.......</t>
  </si>
  <si>
    <t>Serviciul n.......</t>
  </si>
  <si>
    <t>4. Cheltuieli cu achiziția de active fixe corporale (altele decât terenuri și imobile), obiecte de inventar, materii prime și materiale, inclusiv materiale consumabile, alte cheltuieli pentru investiţii necesare funcţionării întreprinderilor </t>
  </si>
  <si>
    <t>5. Cheltuieli cu închirierea de sedii (inclusiv depozite), spații pentru desfășurarea diverselor activități ale întreprinderii, echipamente, vehicule, diverse bunuri </t>
  </si>
  <si>
    <t>…....</t>
  </si>
  <si>
    <t>6. Cheltuieli de leasing fără achiziție (leasing operațional) aferente funcţionării întreprinderilor (rate de leasing operațional plătite de întreprindere pentru: echipamente, vehicule, diverse bunuri mobile și imobile) </t>
  </si>
  <si>
    <t>7. Utilităţi aferente funcţionării întreprinderilor </t>
  </si>
  <si>
    <t>8. Servicii de administrare a clădirilor aferente funcţionării întreprinderilor </t>
  </si>
  <si>
    <t>9. Servicii de întreţinere şi reparare de echipamente şi mijloace de transport aferente funcţionării întreprinderilor </t>
  </si>
  <si>
    <t>10. Arhivare de documente aferente funcţionării întreprinderilor </t>
  </si>
  <si>
    <t>11.Amortizarea de active aferente functionarii intreprinderilor</t>
  </si>
  <si>
    <t>12. Cheltuieli financiare şi juridice (notariale) aferente funcţionării întreprinderilor </t>
  </si>
  <si>
    <t>13. Conectare la reţele informatice aferente funcţionării întreprinderilor </t>
  </si>
  <si>
    <t>14. Cheltuieli de informare şi publicitate aferente funcţionării întreprinderilor </t>
  </si>
  <si>
    <t>15. Alte cheltuieli aferente funcţionării întreprinderilor </t>
  </si>
  <si>
    <t>15.1. Prelucrare de date </t>
  </si>
  <si>
    <t>15.2. Întreţinere, actualizare şi dezvoltare de aplicaţii informatice </t>
  </si>
  <si>
    <t>15.3. Achiziţionare de publicaţii, cărţi, reviste de specialitate relevante pentru operaţiune, în format tipărit şi/sau electronic </t>
  </si>
  <si>
    <t>15.4. Concesiuni, brevete, licenţe, mărci comerciale, drepturi şi active similare </t>
  </si>
  <si>
    <t>16. Cheltuielile aferente garanțiilor oferite de bănci sau alte instituții financiare </t>
  </si>
  <si>
    <t>Semnatura:</t>
  </si>
  <si>
    <t xml:space="preserve">Data: </t>
  </si>
  <si>
    <t xml:space="preserve">Antreprenor social: </t>
  </si>
  <si>
    <t>1. Cheltuieli cu salariile personalului nou angajat si contributii sociale aferente cheltuielilor salariale si cheltuielilor asimilate acestora (contributii angajati si angajatori)</t>
  </si>
  <si>
    <t>Salariat 1_Functia</t>
  </si>
  <si>
    <t>Salariat 2_Functia</t>
  </si>
  <si>
    <t>Salariat 3_Functia</t>
  </si>
  <si>
    <t>Salariat 4_Functia</t>
  </si>
  <si>
    <t>Salariat n_Functia</t>
  </si>
  <si>
    <t>2.4 Taxe şi asigurări de călătorie și asigurări medicale aferente deplasării</t>
  </si>
  <si>
    <t>Cost unitar (lei)</t>
  </si>
  <si>
    <t>Valorile prezentate sunt in RON.</t>
  </si>
  <si>
    <t>Cost lunar (lei)</t>
  </si>
  <si>
    <t>Total (lei)</t>
  </si>
  <si>
    <t>Cost unitar (cost estimativ pe călătorie -lei) inclusiv TVA</t>
  </si>
  <si>
    <t>Cost unitar inclusiv TVA (lei)</t>
  </si>
  <si>
    <t>B. ASISTENŢA FINANCIARĂ NERAMBURSABILĂ SOLICITATĂ DE ÎNTREPRINDERE</t>
  </si>
  <si>
    <t>A. TOTAL BUGET PLAN DE AFACERI, din care:</t>
  </si>
  <si>
    <t>Unitati de masura, nr de luni, nr persoane, cantitati,etc)</t>
  </si>
  <si>
    <t>BUGET INVESTIȚII ȘI OPERARE 18 LUNI</t>
  </si>
  <si>
    <t>Cheltuieli maxime cu personalul</t>
  </si>
  <si>
    <t>Cheltuieli  cu personalul conform buget</t>
  </si>
  <si>
    <t>An 3</t>
  </si>
  <si>
    <t>T1</t>
  </si>
  <si>
    <t>T2</t>
  </si>
  <si>
    <t>T3</t>
  </si>
  <si>
    <t>TRANȘE FINANȚARE</t>
  </si>
  <si>
    <t>Alte cheluileli in afara ajutorului de minimis</t>
  </si>
  <si>
    <t>PROIECȚII FINANCIARE VENITURI ȘI CHELTUIELI OPERARE AN 1 - AN 3</t>
  </si>
  <si>
    <t>Cheltuieli de operare</t>
  </si>
  <si>
    <t>Finanțare nerambursabilă</t>
  </si>
  <si>
    <t>4.1 Mijloace fixe si obiecte de inventar</t>
  </si>
  <si>
    <t>4.2  Materii prime si materiale</t>
  </si>
  <si>
    <t>4.3 Alte cheltuieli pentru investitii (renovari, amenajari etc)</t>
  </si>
  <si>
    <t>TOTAL PROFIT OPERATIONAL (lei)</t>
  </si>
  <si>
    <t>TOTAL VENITURI</t>
  </si>
  <si>
    <t>TOTAL CHELTUIELI</t>
  </si>
  <si>
    <t xml:space="preserve">* Categoria 4.2 Materii prime si materiale, sunt cheltuieli pentru care se va demonstra prin documente contabile, înregistrarea </t>
  </si>
  <si>
    <t>în circuit de producție/vânzare și utilizarea completă până la finalul perioadei de implementare, altfel valoarea necheltuită devine neeligibilă.</t>
  </si>
  <si>
    <r>
      <t xml:space="preserve">1. Tranșă inițială de maximum </t>
    </r>
    <r>
      <rPr>
        <b/>
        <sz val="11"/>
        <color theme="1"/>
        <rFont val="Calibri"/>
        <family val="2"/>
        <scheme val="minor"/>
      </rPr>
      <t>50%</t>
    </r>
    <r>
      <rPr>
        <sz val="11"/>
        <color theme="1"/>
        <rFont val="Calibri"/>
        <family val="2"/>
        <scheme val="minor"/>
      </rPr>
      <t xml:space="preserve"> din valoarea ajutorului de minimis, așa cum a fost acesta aprobat pe baza planului de afaceri și prevăzut în contractul de subvenție încheiat, după semnarea contractului de subvenție.</t>
    </r>
  </si>
  <si>
    <r>
      <t xml:space="preserve">2. Tranșa a doua reprezentând </t>
    </r>
    <r>
      <rPr>
        <b/>
        <sz val="11"/>
        <color theme="1"/>
        <rFont val="Calibri"/>
        <family val="2"/>
        <scheme val="minor"/>
      </rPr>
      <t>30%</t>
    </r>
    <r>
      <rPr>
        <sz val="11"/>
        <color theme="1"/>
        <rFont val="Calibri"/>
        <family val="2"/>
        <charset val="238"/>
        <scheme val="minor"/>
      </rPr>
      <t xml:space="preserve"> din valoarea totală a ajutorului de minimis, se va acorda după ce beneficiarul ajutorului de minimis face dovada că a ocupat locurile de muncă minime asumate prin planul de afaceri proporțional cu valoarea totala a ajutorului de minimis aprobat și a obținut atestatul de întreprindere socială. În cazul în care beneficiarul ajutorului de minimis nu realizează ocuparea locurilor de muncă minime asumate prin planul de afaceri propoțional cu valoarea toală a ajutorului de minims aprobat pe baza planului de afaceri și menționat în contractul de subvenție, tranșa a doua de ajutor de minimis nu se mai acordă și se demarează procedurile legale de recuperare integrala sau partiala a tranșei I de subvenție acordate. </t>
    </r>
  </si>
  <si>
    <r>
      <t xml:space="preserve">3. Tranșa a treia reprezentând </t>
    </r>
    <r>
      <rPr>
        <b/>
        <sz val="11"/>
        <color theme="1"/>
        <rFont val="Calibri"/>
        <family val="2"/>
        <scheme val="minor"/>
      </rPr>
      <t>20</t>
    </r>
    <r>
      <rPr>
        <sz val="11"/>
        <color theme="1"/>
        <rFont val="Calibri"/>
        <family val="2"/>
        <scheme val="minor"/>
      </rPr>
      <t xml:space="preserve">% din valoarea totală a ajutorului de minimis, se va acorda după ce beneficiarul ajutorului de minimis face dovada indeplinii cerinței pentru tranșa a doua, precum și depunerii in cont sumei asumate pentru cofinanțare. Termen limită pentru ca beneficiarul să îndeplinească cerința cu privire la cofinanțare este luna </t>
    </r>
    <r>
      <rPr>
        <b/>
        <sz val="11"/>
        <color theme="1"/>
        <rFont val="Calibri"/>
        <family val="2"/>
        <scheme val="minor"/>
      </rPr>
      <t>14</t>
    </r>
    <r>
      <rPr>
        <sz val="11"/>
        <color theme="1"/>
        <rFont val="Calibri"/>
        <family val="2"/>
        <scheme val="minor"/>
      </rPr>
      <t xml:space="preserve"> a perioadei de implementare.</t>
    </r>
  </si>
  <si>
    <r>
      <t xml:space="preserve">*TVA-ul deductibil nu este cheltuială eligibilă din finanțarea acordată sub formă de ajutor de minimis - </t>
    </r>
    <r>
      <rPr>
        <sz val="11"/>
        <color rgb="FFFF0000"/>
        <rFont val="Trebuchet MS"/>
        <family val="2"/>
      </rPr>
      <t>în bugetul planului de afacere nu se va solicita TVA dacă acestă se va recupera prin declarații depuse la ANA</t>
    </r>
    <r>
      <rPr>
        <sz val="11"/>
        <color indexed="10"/>
        <rFont val="Trebuchet MS"/>
        <family val="2"/>
      </rPr>
      <t>F</t>
    </r>
  </si>
  <si>
    <t>An1 va fi considerat anul in care începeți implementarea proiectului si va cuprinde sume preluate din "Buget"</t>
  </si>
  <si>
    <t>Se completează doar câmpurile albe. Nu ștergeți date de pe coloana D</t>
  </si>
  <si>
    <r>
      <t xml:space="preserve">Depășirea la cheltuielile cu personalul </t>
    </r>
    <r>
      <rPr>
        <b/>
        <sz val="11"/>
        <color rgb="FFFF0000"/>
        <rFont val="Calibri"/>
        <family val="2"/>
        <scheme val="minor"/>
      </rPr>
      <t>NU este cofinanțare</t>
    </r>
    <r>
      <rPr>
        <sz val="11"/>
        <color theme="1"/>
        <rFont val="Calibri"/>
        <family val="2"/>
        <scheme val="minor"/>
      </rPr>
      <t xml:space="preserve"> și devine contribuție proprie.</t>
    </r>
  </si>
  <si>
    <r>
      <t xml:space="preserve">Depășirea la cheltuielile cu personalul </t>
    </r>
    <r>
      <rPr>
        <b/>
        <sz val="11"/>
        <color rgb="FFFF0000"/>
        <rFont val="Calibri"/>
        <family val="2"/>
        <scheme val="minor"/>
      </rPr>
      <t>NU intră în calculul cofinanțării (valoric și procentual)</t>
    </r>
    <r>
      <rPr>
        <sz val="11"/>
        <rFont val="Calibri"/>
        <family val="2"/>
        <scheme val="minor"/>
      </rPr>
      <t>.</t>
    </r>
  </si>
  <si>
    <t>C. COFINANTARE min 10% din valoare subvenție</t>
  </si>
  <si>
    <r>
      <t xml:space="preserve">* se vor insera </t>
    </r>
    <r>
      <rPr>
        <b/>
        <sz val="11"/>
        <color rgb="FFFF0000"/>
        <rFont val="Trebuchet MS"/>
        <family val="2"/>
      </rPr>
      <t>LINII</t>
    </r>
    <r>
      <rPr>
        <b/>
        <sz val="11"/>
        <color theme="1"/>
        <rFont val="Trebuchet MS"/>
        <family val="2"/>
      </rPr>
      <t xml:space="preserve"> noi fără a schimba funcționalitatea formulelor de calcul</t>
    </r>
  </si>
  <si>
    <r>
      <t xml:space="preserve">* </t>
    </r>
    <r>
      <rPr>
        <b/>
        <sz val="11"/>
        <color rgb="FFFF0000"/>
        <rFont val="Trebuchet MS"/>
        <family val="2"/>
      </rPr>
      <t>NU</t>
    </r>
    <r>
      <rPr>
        <b/>
        <sz val="11"/>
        <color theme="1"/>
        <rFont val="Trebuchet MS"/>
        <family val="2"/>
      </rPr>
      <t xml:space="preserve"> se vor insera </t>
    </r>
    <r>
      <rPr>
        <b/>
        <sz val="11"/>
        <color rgb="FFFF0000"/>
        <rFont val="Trebuchet MS"/>
        <family val="2"/>
      </rPr>
      <t>COLOANE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</si>
</sst>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 _l_e_i_-;\-* #,##0.00\ _l_e_i_-;_-* &quot;-&quot;??\ _l_e_i_-;_-@_-"/>
  </numFmts>
  <fonts count="3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scheme val="minor"/>
    </font>
    <font>
      <b/>
      <sz val="11"/>
      <color theme="0"/>
      <name val="Calibri"/>
      <family val="2"/>
      <scheme val="minor"/>
    </font>
    <font>
      <b/>
      <sz val="18"/>
      <color theme="1"/>
      <name val="Calibri"/>
      <family val="2"/>
      <scheme val="minor"/>
    </font>
    <font>
      <sz val="14"/>
      <color theme="1"/>
      <name val="Calibri"/>
      <family val="2"/>
      <scheme val="minor"/>
    </font>
    <font>
      <sz val="11"/>
      <color indexed="8"/>
      <name val="Calibri"/>
      <family val="2"/>
    </font>
    <font>
      <b/>
      <sz val="9"/>
      <color rgb="FF000000"/>
      <name val="Trebuchet MS"/>
      <family val="2"/>
    </font>
    <font>
      <sz val="11"/>
      <color theme="1"/>
      <name val="Trebuchet MS"/>
      <family val="2"/>
    </font>
    <font>
      <sz val="9"/>
      <color theme="1"/>
      <name val="Trebuchet MS"/>
      <family val="2"/>
    </font>
    <font>
      <b/>
      <sz val="16"/>
      <color theme="1"/>
      <name val="Calibri"/>
      <family val="2"/>
      <scheme val="minor"/>
    </font>
    <font>
      <b/>
      <sz val="11"/>
      <name val="Calibri"/>
      <family val="2"/>
      <scheme val="minor"/>
    </font>
    <font>
      <b/>
      <sz val="11"/>
      <color rgb="FFFF0000"/>
      <name val="Calibri"/>
      <family val="2"/>
      <scheme val="minor"/>
    </font>
    <font>
      <b/>
      <sz val="14"/>
      <color theme="1"/>
      <name val="Trebuchet MS"/>
      <family val="2"/>
    </font>
    <font>
      <b/>
      <sz val="10"/>
      <color rgb="FFFFFFFF"/>
      <name val="Trebuchet MS"/>
      <family val="2"/>
    </font>
    <font>
      <b/>
      <sz val="8"/>
      <color rgb="FFFFFFFF"/>
      <name val="Trebuchet MS"/>
      <family val="2"/>
    </font>
    <font>
      <b/>
      <sz val="10"/>
      <color theme="1"/>
      <name val="Trebuchet MS"/>
      <family val="2"/>
    </font>
    <font>
      <sz val="10"/>
      <color theme="1"/>
      <name val="Trebuchet MS"/>
      <family val="2"/>
    </font>
    <font>
      <b/>
      <sz val="11"/>
      <color theme="1"/>
      <name val="Trebuchet MS"/>
      <family val="2"/>
    </font>
    <font>
      <sz val="11"/>
      <color rgb="FFFF0000"/>
      <name val="Trebuchet MS"/>
      <family val="2"/>
    </font>
    <font>
      <sz val="11"/>
      <color indexed="10"/>
      <name val="Trebuchet MS"/>
      <family val="2"/>
    </font>
    <font>
      <b/>
      <sz val="18"/>
      <color theme="1"/>
      <name val="Trebuchet MS"/>
      <family val="2"/>
    </font>
    <font>
      <i/>
      <sz val="11"/>
      <color theme="1"/>
      <name val="Trebuchet MS"/>
      <family val="2"/>
    </font>
    <font>
      <i/>
      <sz val="10"/>
      <color theme="1"/>
      <name val="Trebuchet MS"/>
      <family val="2"/>
    </font>
    <font>
      <b/>
      <sz val="10"/>
      <name val="Trebuchet MS"/>
      <family val="2"/>
    </font>
    <font>
      <sz val="10"/>
      <name val="Trebuchet MS"/>
      <family val="2"/>
    </font>
    <font>
      <b/>
      <sz val="18"/>
      <color rgb="FFFF0000"/>
      <name val="Trebuchet MS"/>
      <family val="2"/>
    </font>
    <font>
      <sz val="11"/>
      <name val="Calibri"/>
      <family val="2"/>
      <scheme val="minor"/>
    </font>
    <font>
      <b/>
      <sz val="11"/>
      <color rgb="FFFF0000"/>
      <name val="Trebuchet MS"/>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8080"/>
        <bgColor rgb="FF008080"/>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00808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5" fontId="8" fillId="0" borderId="0" applyFont="0" applyFill="0" applyBorder="0" applyAlignment="0" applyProtection="0"/>
  </cellStyleXfs>
  <cellXfs count="116">
    <xf numFmtId="0" fontId="0" fillId="0" borderId="0" xfId="0"/>
    <xf numFmtId="0" fontId="4" fillId="0" borderId="0" xfId="0" applyFont="1"/>
    <xf numFmtId="0" fontId="6" fillId="0" borderId="0" xfId="0" applyFont="1" applyAlignment="1">
      <alignment horizontal="center"/>
    </xf>
    <xf numFmtId="0" fontId="0" fillId="0" borderId="0" xfId="0" applyAlignment="1">
      <alignment horizontal="left" vertical="top" wrapText="1"/>
    </xf>
    <xf numFmtId="0" fontId="3" fillId="0" borderId="0" xfId="0" applyFont="1" applyAlignment="1">
      <alignment horizontal="left" vertical="top" wrapText="1"/>
    </xf>
    <xf numFmtId="0" fontId="4"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center" vertical="center"/>
    </xf>
    <xf numFmtId="0" fontId="7"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164" fontId="10" fillId="0" borderId="0" xfId="0" applyNumberFormat="1"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0" fillId="0" borderId="1" xfId="0" applyBorder="1" applyAlignment="1">
      <alignment horizontal="center"/>
    </xf>
    <xf numFmtId="0" fontId="12" fillId="5" borderId="0" xfId="0" applyFont="1" applyFill="1" applyAlignment="1">
      <alignment horizontal="left"/>
    </xf>
    <xf numFmtId="0" fontId="6" fillId="5" borderId="0" xfId="0" applyFont="1" applyFill="1" applyAlignment="1">
      <alignment horizontal="center"/>
    </xf>
    <xf numFmtId="0" fontId="12" fillId="5" borderId="0" xfId="0" applyFont="1" applyFill="1" applyAlignment="1">
      <alignment horizontal="left" vertical="center"/>
    </xf>
    <xf numFmtId="0" fontId="6" fillId="5" borderId="0" xfId="0" applyFont="1" applyFill="1" applyAlignment="1">
      <alignment horizontal="center" vertical="center"/>
    </xf>
    <xf numFmtId="0" fontId="4" fillId="7" borderId="0" xfId="0" applyFont="1" applyFill="1" applyAlignment="1">
      <alignment horizontal="center" wrapText="1"/>
    </xf>
    <xf numFmtId="0" fontId="4" fillId="7" borderId="0" xfId="0" applyFont="1" applyFill="1" applyAlignment="1">
      <alignment horizontal="center"/>
    </xf>
    <xf numFmtId="0" fontId="4" fillId="0" borderId="2" xfId="0" applyFont="1" applyBorder="1" applyAlignment="1">
      <alignment vertical="center" wrapText="1"/>
    </xf>
    <xf numFmtId="0" fontId="0" fillId="0" borderId="8" xfId="0" applyBorder="1" applyAlignment="1" applyProtection="1">
      <alignment horizontal="center" vertical="center"/>
      <protection locked="0"/>
    </xf>
    <xf numFmtId="0" fontId="4" fillId="0" borderId="2" xfId="0" applyFont="1" applyBorder="1" applyAlignment="1">
      <alignment horizontal="justify" vertical="center"/>
    </xf>
    <xf numFmtId="0" fontId="4" fillId="2" borderId="2" xfId="0" applyFont="1" applyFill="1" applyBorder="1" applyAlignment="1">
      <alignment vertical="center"/>
    </xf>
    <xf numFmtId="0" fontId="4" fillId="0" borderId="2" xfId="0" applyFont="1" applyBorder="1" applyAlignment="1">
      <alignment vertical="center"/>
    </xf>
    <xf numFmtId="0" fontId="4" fillId="5" borderId="2" xfId="0" applyFont="1" applyFill="1" applyBorder="1" applyAlignment="1">
      <alignment vertical="center"/>
    </xf>
    <xf numFmtId="0" fontId="0" fillId="5" borderId="8" xfId="0" applyFill="1" applyBorder="1" applyAlignment="1" applyProtection="1">
      <alignment horizontal="center" vertical="center"/>
      <protection locked="0"/>
    </xf>
    <xf numFmtId="0" fontId="14" fillId="5" borderId="2" xfId="0" applyFont="1" applyFill="1" applyBorder="1" applyAlignment="1">
      <alignment vertical="center"/>
    </xf>
    <xf numFmtId="0" fontId="13" fillId="5" borderId="8" xfId="0" applyFont="1" applyFill="1" applyBorder="1" applyAlignment="1">
      <alignment horizontal="center" vertical="center"/>
    </xf>
    <xf numFmtId="0" fontId="0" fillId="0" borderId="2" xfId="0" applyBorder="1" applyAlignment="1">
      <alignment vertical="center"/>
    </xf>
    <xf numFmtId="0" fontId="0" fillId="0" borderId="8" xfId="0" applyBorder="1" applyAlignment="1">
      <alignment horizontal="center" vertical="center"/>
    </xf>
    <xf numFmtId="0" fontId="4" fillId="0" borderId="8" xfId="0" applyFont="1" applyBorder="1" applyAlignment="1">
      <alignment horizontal="center" vertical="center"/>
    </xf>
    <xf numFmtId="0" fontId="14" fillId="0" borderId="2" xfId="0" applyFont="1" applyBorder="1" applyAlignment="1">
      <alignment vertical="center"/>
    </xf>
    <xf numFmtId="0" fontId="14" fillId="0" borderId="8" xfId="0" applyFont="1" applyBorder="1" applyAlignment="1">
      <alignment horizontal="center" vertical="center"/>
    </xf>
    <xf numFmtId="0" fontId="14" fillId="0" borderId="3" xfId="0" applyFont="1" applyBorder="1" applyAlignment="1">
      <alignment vertical="center"/>
    </xf>
    <xf numFmtId="10" fontId="4" fillId="0" borderId="4" xfId="0" applyNumberFormat="1" applyFont="1" applyBorder="1" applyAlignment="1">
      <alignment horizontal="center" vertical="center"/>
    </xf>
    <xf numFmtId="0" fontId="5" fillId="10" borderId="6" xfId="0" applyFont="1" applyFill="1" applyBorder="1" applyAlignment="1">
      <alignment horizontal="center" vertical="center"/>
    </xf>
    <xf numFmtId="0" fontId="5" fillId="10" borderId="7" xfId="0" applyFont="1" applyFill="1" applyBorder="1" applyAlignment="1">
      <alignment horizontal="center" vertical="center" wrapText="1"/>
    </xf>
    <xf numFmtId="0" fontId="0" fillId="0" borderId="0" xfId="0" applyAlignment="1">
      <alignment wrapText="1"/>
    </xf>
    <xf numFmtId="0" fontId="15" fillId="5" borderId="0" xfId="0" applyFont="1" applyFill="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165" fontId="10" fillId="0" borderId="0" xfId="1" applyFont="1" applyAlignment="1">
      <alignment vertical="center"/>
    </xf>
    <xf numFmtId="3" fontId="16" fillId="6" borderId="10" xfId="0" applyNumberFormat="1" applyFont="1" applyFill="1" applyBorder="1" applyAlignment="1">
      <alignment horizontal="left" vertical="center"/>
    </xf>
    <xf numFmtId="3" fontId="17" fillId="6" borderId="11" xfId="0" applyNumberFormat="1" applyFont="1" applyFill="1" applyBorder="1" applyAlignment="1">
      <alignment horizontal="center" vertical="center" wrapText="1"/>
    </xf>
    <xf numFmtId="3" fontId="16" fillId="6" borderId="11" xfId="0" applyNumberFormat="1" applyFont="1" applyFill="1" applyBorder="1" applyAlignment="1">
      <alignment vertical="center" wrapText="1"/>
    </xf>
    <xf numFmtId="3" fontId="16" fillId="6" borderId="12" xfId="0" applyNumberFormat="1" applyFont="1" applyFill="1" applyBorder="1" applyAlignment="1">
      <alignment horizontal="center" vertical="center"/>
    </xf>
    <xf numFmtId="0" fontId="18" fillId="4" borderId="1" xfId="0" applyFont="1" applyFill="1" applyBorder="1" applyAlignment="1">
      <alignment vertical="center" wrapText="1"/>
    </xf>
    <xf numFmtId="0" fontId="18" fillId="4" borderId="1" xfId="0" applyFont="1" applyFill="1" applyBorder="1" applyAlignment="1">
      <alignment horizontal="center" vertical="center" wrapText="1"/>
    </xf>
    <xf numFmtId="0" fontId="18" fillId="0" borderId="1" xfId="0" applyFont="1" applyBorder="1" applyAlignment="1">
      <alignment vertical="center" wrapText="1"/>
    </xf>
    <xf numFmtId="165" fontId="18" fillId="0" borderId="1" xfId="1" applyFont="1" applyBorder="1" applyAlignment="1">
      <alignment horizontal="center" vertical="center" wrapText="1"/>
    </xf>
    <xf numFmtId="165" fontId="18" fillId="4" borderId="1" xfId="1" applyFont="1" applyFill="1" applyBorder="1" applyAlignment="1">
      <alignment horizontal="center" vertical="center" wrapText="1"/>
    </xf>
    <xf numFmtId="164" fontId="10" fillId="0" borderId="0" xfId="0" applyNumberFormat="1" applyFont="1" applyAlignment="1">
      <alignment vertical="center"/>
    </xf>
    <xf numFmtId="0" fontId="18" fillId="4" borderId="1" xfId="0" applyFont="1" applyFill="1" applyBorder="1" applyAlignment="1">
      <alignment horizontal="justify" vertical="center"/>
    </xf>
    <xf numFmtId="0" fontId="19" fillId="0" borderId="1" xfId="0" applyFont="1" applyBorder="1" applyAlignment="1">
      <alignment horizontal="justify" vertical="center"/>
    </xf>
    <xf numFmtId="165" fontId="18" fillId="3" borderId="1" xfId="1" applyFont="1" applyFill="1" applyBorder="1" applyAlignment="1">
      <alignment horizontal="center" vertical="center" wrapText="1"/>
    </xf>
    <xf numFmtId="0" fontId="19" fillId="0" borderId="1" xfId="0" applyFont="1" applyBorder="1" applyAlignment="1">
      <alignment vertical="center" wrapText="1"/>
    </xf>
    <xf numFmtId="0" fontId="19" fillId="3" borderId="1" xfId="0" applyFont="1" applyFill="1" applyBorder="1" applyAlignment="1">
      <alignment horizontal="justify" vertical="center"/>
    </xf>
    <xf numFmtId="0" fontId="10" fillId="0" borderId="0" xfId="0" applyFont="1" applyAlignment="1">
      <alignment horizontal="center" vertical="center" wrapText="1"/>
    </xf>
    <xf numFmtId="0" fontId="18" fillId="7" borderId="1" xfId="0" applyFont="1" applyFill="1" applyBorder="1" applyAlignment="1">
      <alignment horizontal="justify" vertical="center"/>
    </xf>
    <xf numFmtId="165" fontId="18" fillId="7" borderId="1" xfId="1" applyFont="1" applyFill="1" applyBorder="1" applyAlignment="1">
      <alignment horizontal="center" vertical="center" wrapText="1"/>
    </xf>
    <xf numFmtId="165" fontId="18" fillId="0" borderId="1" xfId="1" applyFont="1" applyFill="1" applyBorder="1" applyAlignment="1">
      <alignment horizontal="center" vertical="center" wrapText="1"/>
    </xf>
    <xf numFmtId="16" fontId="18" fillId="7" borderId="1" xfId="0" applyNumberFormat="1" applyFont="1" applyFill="1" applyBorder="1" applyAlignment="1">
      <alignment horizontal="justify" vertical="center"/>
    </xf>
    <xf numFmtId="0" fontId="20" fillId="0" borderId="0" xfId="0" applyFont="1" applyAlignment="1">
      <alignment vertical="center"/>
    </xf>
    <xf numFmtId="0" fontId="19" fillId="0" borderId="1" xfId="0" applyFont="1" applyBorder="1" applyAlignment="1">
      <alignment vertical="center"/>
    </xf>
    <xf numFmtId="0" fontId="19" fillId="4" borderId="1" xfId="0" applyFont="1" applyFill="1" applyBorder="1" applyAlignment="1">
      <alignment horizontal="center" vertical="center" wrapText="1"/>
    </xf>
    <xf numFmtId="0" fontId="18" fillId="8" borderId="5" xfId="0" applyFont="1" applyFill="1" applyBorder="1" applyAlignment="1">
      <alignment vertical="center" wrapText="1"/>
    </xf>
    <xf numFmtId="0" fontId="18" fillId="8" borderId="14" xfId="0" applyFont="1" applyFill="1" applyBorder="1" applyAlignment="1">
      <alignment horizontal="center" vertical="center" wrapText="1"/>
    </xf>
    <xf numFmtId="0" fontId="18" fillId="8" borderId="15" xfId="0" applyFont="1" applyFill="1" applyBorder="1" applyAlignment="1">
      <alignment vertical="center" wrapText="1"/>
    </xf>
    <xf numFmtId="0" fontId="18" fillId="9" borderId="5" xfId="0" applyFont="1" applyFill="1" applyBorder="1" applyAlignment="1">
      <alignment vertical="center" wrapText="1"/>
    </xf>
    <xf numFmtId="0" fontId="18" fillId="9" borderId="14" xfId="0" applyFont="1" applyFill="1" applyBorder="1" applyAlignment="1">
      <alignment horizontal="center" vertical="center" wrapText="1"/>
    </xf>
    <xf numFmtId="0" fontId="18" fillId="9" borderId="14" xfId="0" applyFont="1" applyFill="1" applyBorder="1" applyAlignment="1">
      <alignment vertical="center" wrapText="1"/>
    </xf>
    <xf numFmtId="0" fontId="10" fillId="0" borderId="16" xfId="0" applyFont="1" applyBorder="1" applyAlignment="1">
      <alignment vertical="center"/>
    </xf>
    <xf numFmtId="0" fontId="10" fillId="0" borderId="17" xfId="0" applyFont="1" applyBorder="1" applyAlignment="1">
      <alignment horizontal="center" vertical="center"/>
    </xf>
    <xf numFmtId="0" fontId="10" fillId="0" borderId="17" xfId="0" applyFont="1" applyBorder="1" applyAlignment="1">
      <alignment vertical="center"/>
    </xf>
    <xf numFmtId="0" fontId="10" fillId="0" borderId="18"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10" fillId="0" borderId="23" xfId="0" applyFont="1" applyBorder="1" applyAlignment="1">
      <alignment vertical="center"/>
    </xf>
    <xf numFmtId="0" fontId="20" fillId="0" borderId="0" xfId="0" applyFont="1" applyAlignment="1">
      <alignment vertical="center" wrapText="1"/>
    </xf>
    <xf numFmtId="0" fontId="23" fillId="5" borderId="0" xfId="0" applyFont="1" applyFill="1" applyAlignment="1">
      <alignment horizontal="center" vertical="center"/>
    </xf>
    <xf numFmtId="0" fontId="24" fillId="0" borderId="0" xfId="0" applyFont="1" applyAlignment="1">
      <alignment vertical="center"/>
    </xf>
    <xf numFmtId="0" fontId="19" fillId="0" borderId="0" xfId="0" applyFont="1" applyAlignment="1">
      <alignment vertical="center"/>
    </xf>
    <xf numFmtId="0" fontId="18" fillId="4" borderId="5" xfId="0" applyFont="1" applyFill="1" applyBorder="1" applyAlignment="1">
      <alignment horizontal="center" vertical="center"/>
    </xf>
    <xf numFmtId="0" fontId="18" fillId="4" borderId="1" xfId="0" applyFont="1" applyFill="1" applyBorder="1" applyAlignment="1">
      <alignment horizontal="center" vertical="center"/>
    </xf>
    <xf numFmtId="0" fontId="25" fillId="3" borderId="1" xfId="0" applyFont="1" applyFill="1" applyBorder="1" applyAlignment="1">
      <alignment vertical="center"/>
    </xf>
    <xf numFmtId="0" fontId="19" fillId="3" borderId="1" xfId="0" applyFont="1" applyFill="1" applyBorder="1" applyAlignment="1">
      <alignment vertical="center"/>
    </xf>
    <xf numFmtId="0" fontId="18" fillId="7" borderId="1" xfId="0" applyFont="1" applyFill="1" applyBorder="1" applyAlignment="1">
      <alignment vertical="center"/>
    </xf>
    <xf numFmtId="0" fontId="19" fillId="7" borderId="1" xfId="0" applyFont="1" applyFill="1" applyBorder="1" applyAlignment="1">
      <alignment vertical="center"/>
    </xf>
    <xf numFmtId="0" fontId="26" fillId="9" borderId="1" xfId="0" applyFont="1" applyFill="1" applyBorder="1" applyAlignment="1">
      <alignment vertical="center"/>
    </xf>
    <xf numFmtId="0" fontId="27" fillId="9" borderId="1" xfId="0" applyFont="1" applyFill="1" applyBorder="1" applyAlignment="1">
      <alignment vertical="center"/>
    </xf>
    <xf numFmtId="0" fontId="25" fillId="0" borderId="0" xfId="0" applyFont="1" applyAlignment="1">
      <alignment vertical="center"/>
    </xf>
    <xf numFmtId="0" fontId="0" fillId="0" borderId="0" xfId="0" quotePrefix="1"/>
    <xf numFmtId="0" fontId="4" fillId="2" borderId="8" xfId="0" applyFont="1" applyFill="1" applyBorder="1" applyAlignment="1">
      <alignment horizontal="center" vertical="center"/>
    </xf>
    <xf numFmtId="0" fontId="0" fillId="5" borderId="8" xfId="0" applyFill="1" applyBorder="1" applyAlignment="1">
      <alignment horizontal="center" vertical="center"/>
    </xf>
    <xf numFmtId="165" fontId="18" fillId="4" borderId="1" xfId="0" applyNumberFormat="1" applyFont="1" applyFill="1" applyBorder="1" applyAlignment="1">
      <alignment horizontal="center" vertical="center" wrapText="1"/>
    </xf>
    <xf numFmtId="165" fontId="18" fillId="4" borderId="1" xfId="1" applyFont="1" applyFill="1" applyBorder="1" applyAlignment="1" applyProtection="1">
      <alignment horizontal="center" vertical="center" wrapText="1"/>
    </xf>
    <xf numFmtId="165" fontId="18" fillId="7" borderId="1" xfId="1" applyFont="1" applyFill="1" applyBorder="1" applyAlignment="1" applyProtection="1">
      <alignment horizontal="center" vertical="center" wrapText="1"/>
    </xf>
    <xf numFmtId="165" fontId="18" fillId="7" borderId="1" xfId="0" applyNumberFormat="1" applyFont="1" applyFill="1" applyBorder="1" applyAlignment="1">
      <alignment horizontal="center" vertical="center" wrapText="1"/>
    </xf>
    <xf numFmtId="165" fontId="18" fillId="8" borderId="13" xfId="0" applyNumberFormat="1" applyFont="1" applyFill="1" applyBorder="1" applyAlignment="1">
      <alignment horizontal="right" vertical="center" wrapText="1"/>
    </xf>
    <xf numFmtId="0" fontId="15" fillId="5" borderId="0" xfId="0" applyFont="1" applyFill="1" applyAlignment="1">
      <alignment horizontal="left" vertical="center"/>
    </xf>
    <xf numFmtId="0" fontId="10" fillId="0" borderId="9" xfId="0" applyFont="1" applyBorder="1" applyAlignment="1">
      <alignment horizontal="left" vertical="center"/>
    </xf>
    <xf numFmtId="0" fontId="9" fillId="0" borderId="0" xfId="0"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left" vertical="center" wrapText="1"/>
    </xf>
    <xf numFmtId="0" fontId="28" fillId="0" borderId="0" xfId="0" applyFont="1" applyAlignment="1">
      <alignment horizontal="center" vertical="center"/>
    </xf>
    <xf numFmtId="0" fontId="18" fillId="7" borderId="5" xfId="0" applyFont="1" applyFill="1" applyBorder="1" applyAlignment="1">
      <alignment horizontal="left" vertical="center"/>
    </xf>
    <xf numFmtId="0" fontId="18" fillId="7" borderId="14" xfId="0" applyFont="1" applyFill="1" applyBorder="1" applyAlignment="1">
      <alignment horizontal="left" vertical="center"/>
    </xf>
    <xf numFmtId="0" fontId="18" fillId="7" borderId="15" xfId="0" applyFont="1" applyFill="1" applyBorder="1" applyAlignment="1">
      <alignment horizontal="left" vertical="center"/>
    </xf>
    <xf numFmtId="0" fontId="0" fillId="0" borderId="1" xfId="0" applyBorder="1" applyAlignment="1">
      <alignment horizontal="left" vertical="top" wrapText="1"/>
    </xf>
    <xf numFmtId="0" fontId="2" fillId="0" borderId="1" xfId="0" applyFont="1" applyBorder="1" applyAlignment="1">
      <alignment horizontal="left" vertical="top" wrapText="1"/>
    </xf>
  </cellXfs>
  <cellStyles count="2">
    <cellStyle name="Comma 2" xfId="1" xr:uid="{8848889B-2D64-4D99-BE7F-334DF61C4C3F}"/>
    <cellStyle name="Normal" xfId="0" builtinId="0"/>
  </cellStyles>
  <dxfs count="5">
    <dxf>
      <font>
        <color rgb="FF9C5700"/>
      </font>
      <fill>
        <patternFill>
          <bgColor rgb="FFFFEB9C"/>
        </patternFill>
      </fill>
    </dxf>
    <dxf>
      <font>
        <color rgb="FF006100"/>
      </font>
      <fill>
        <patternFill>
          <bgColor rgb="FFC6EFCE"/>
        </patternFill>
      </fill>
    </dxf>
    <dxf>
      <fill>
        <patternFill>
          <bgColor rgb="FF00B0F0"/>
        </patternFill>
      </fill>
      <border>
        <vertical/>
        <horizontal/>
      </border>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99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03E05-C46A-4430-9211-8F72AA8CD149}">
  <sheetPr>
    <pageSetUpPr fitToPage="1"/>
  </sheetPr>
  <dimension ref="A1:N98"/>
  <sheetViews>
    <sheetView tabSelected="1" view="pageBreakPreview" topLeftCell="A76" zoomScale="85" zoomScaleNormal="85" zoomScaleSheetLayoutView="85" workbookViewId="0">
      <selection activeCell="E83" sqref="E83"/>
    </sheetView>
  </sheetViews>
  <sheetFormatPr defaultColWidth="8.88671875" defaultRowHeight="14.4" x14ac:dyDescent="0.3"/>
  <cols>
    <col min="1" max="1" width="74.21875" style="42" customWidth="1"/>
    <col min="2" max="2" width="9.6640625" style="43" customWidth="1"/>
    <col min="3" max="3" width="14.109375" style="42" customWidth="1"/>
    <col min="4" max="4" width="17.77734375" style="42" bestFit="1" customWidth="1"/>
    <col min="5" max="5" width="12.21875" style="42" bestFit="1" customWidth="1"/>
    <col min="6" max="7" width="11.88671875" style="42" bestFit="1" customWidth="1"/>
    <col min="8" max="8" width="9.109375" style="42" bestFit="1" customWidth="1"/>
    <col min="9" max="9" width="9.44140625" style="42" bestFit="1" customWidth="1"/>
    <col min="10" max="254" width="8.88671875" style="42"/>
    <col min="255" max="255" width="51.77734375" style="42" customWidth="1"/>
    <col min="256" max="256" width="9.109375" style="42" bestFit="1" customWidth="1"/>
    <col min="257" max="257" width="12.77734375" style="42" bestFit="1" customWidth="1"/>
    <col min="258" max="258" width="11.5546875" style="42" bestFit="1" customWidth="1"/>
    <col min="259" max="259" width="8.88671875" style="42"/>
    <col min="260" max="260" width="16" style="42" bestFit="1" customWidth="1"/>
    <col min="261" max="261" width="12.21875" style="42" bestFit="1" customWidth="1"/>
    <col min="262" max="263" width="11.88671875" style="42" bestFit="1" customWidth="1"/>
    <col min="264" max="264" width="9.109375" style="42" bestFit="1" customWidth="1"/>
    <col min="265" max="265" width="9.44140625" style="42" bestFit="1" customWidth="1"/>
    <col min="266" max="510" width="8.88671875" style="42"/>
    <col min="511" max="511" width="51.77734375" style="42" customWidth="1"/>
    <col min="512" max="512" width="9.109375" style="42" bestFit="1" customWidth="1"/>
    <col min="513" max="513" width="12.77734375" style="42" bestFit="1" customWidth="1"/>
    <col min="514" max="514" width="11.5546875" style="42" bestFit="1" customWidth="1"/>
    <col min="515" max="515" width="8.88671875" style="42"/>
    <col min="516" max="516" width="16" style="42" bestFit="1" customWidth="1"/>
    <col min="517" max="517" width="12.21875" style="42" bestFit="1" customWidth="1"/>
    <col min="518" max="519" width="11.88671875" style="42" bestFit="1" customWidth="1"/>
    <col min="520" max="520" width="9.109375" style="42" bestFit="1" customWidth="1"/>
    <col min="521" max="521" width="9.44140625" style="42" bestFit="1" customWidth="1"/>
    <col min="522" max="766" width="8.88671875" style="42"/>
    <col min="767" max="767" width="51.77734375" style="42" customWidth="1"/>
    <col min="768" max="768" width="9.109375" style="42" bestFit="1" customWidth="1"/>
    <col min="769" max="769" width="12.77734375" style="42" bestFit="1" customWidth="1"/>
    <col min="770" max="770" width="11.5546875" style="42" bestFit="1" customWidth="1"/>
    <col min="771" max="771" width="8.88671875" style="42"/>
    <col min="772" max="772" width="16" style="42" bestFit="1" customWidth="1"/>
    <col min="773" max="773" width="12.21875" style="42" bestFit="1" customWidth="1"/>
    <col min="774" max="775" width="11.88671875" style="42" bestFit="1" customWidth="1"/>
    <col min="776" max="776" width="9.109375" style="42" bestFit="1" customWidth="1"/>
    <col min="777" max="777" width="9.44140625" style="42" bestFit="1" customWidth="1"/>
    <col min="778" max="1022" width="8.88671875" style="42"/>
    <col min="1023" max="1023" width="51.77734375" style="42" customWidth="1"/>
    <col min="1024" max="1024" width="9.109375" style="42" bestFit="1" customWidth="1"/>
    <col min="1025" max="1025" width="12.77734375" style="42" bestFit="1" customWidth="1"/>
    <col min="1026" max="1026" width="11.5546875" style="42" bestFit="1" customWidth="1"/>
    <col min="1027" max="1027" width="8.88671875" style="42"/>
    <col min="1028" max="1028" width="16" style="42" bestFit="1" customWidth="1"/>
    <col min="1029" max="1029" width="12.21875" style="42" bestFit="1" customWidth="1"/>
    <col min="1030" max="1031" width="11.88671875" style="42" bestFit="1" customWidth="1"/>
    <col min="1032" max="1032" width="9.109375" style="42" bestFit="1" customWidth="1"/>
    <col min="1033" max="1033" width="9.44140625" style="42" bestFit="1" customWidth="1"/>
    <col min="1034" max="1278" width="8.88671875" style="42"/>
    <col min="1279" max="1279" width="51.77734375" style="42" customWidth="1"/>
    <col min="1280" max="1280" width="9.109375" style="42" bestFit="1" customWidth="1"/>
    <col min="1281" max="1281" width="12.77734375" style="42" bestFit="1" customWidth="1"/>
    <col min="1282" max="1282" width="11.5546875" style="42" bestFit="1" customWidth="1"/>
    <col min="1283" max="1283" width="8.88671875" style="42"/>
    <col min="1284" max="1284" width="16" style="42" bestFit="1" customWidth="1"/>
    <col min="1285" max="1285" width="12.21875" style="42" bestFit="1" customWidth="1"/>
    <col min="1286" max="1287" width="11.88671875" style="42" bestFit="1" customWidth="1"/>
    <col min="1288" max="1288" width="9.109375" style="42" bestFit="1" customWidth="1"/>
    <col min="1289" max="1289" width="9.44140625" style="42" bestFit="1" customWidth="1"/>
    <col min="1290" max="1534" width="8.88671875" style="42"/>
    <col min="1535" max="1535" width="51.77734375" style="42" customWidth="1"/>
    <col min="1536" max="1536" width="9.109375" style="42" bestFit="1" customWidth="1"/>
    <col min="1537" max="1537" width="12.77734375" style="42" bestFit="1" customWidth="1"/>
    <col min="1538" max="1538" width="11.5546875" style="42" bestFit="1" customWidth="1"/>
    <col min="1539" max="1539" width="8.88671875" style="42"/>
    <col min="1540" max="1540" width="16" style="42" bestFit="1" customWidth="1"/>
    <col min="1541" max="1541" width="12.21875" style="42" bestFit="1" customWidth="1"/>
    <col min="1542" max="1543" width="11.88671875" style="42" bestFit="1" customWidth="1"/>
    <col min="1544" max="1544" width="9.109375" style="42" bestFit="1" customWidth="1"/>
    <col min="1545" max="1545" width="9.44140625" style="42" bestFit="1" customWidth="1"/>
    <col min="1546" max="1790" width="8.88671875" style="42"/>
    <col min="1791" max="1791" width="51.77734375" style="42" customWidth="1"/>
    <col min="1792" max="1792" width="9.109375" style="42" bestFit="1" customWidth="1"/>
    <col min="1793" max="1793" width="12.77734375" style="42" bestFit="1" customWidth="1"/>
    <col min="1794" max="1794" width="11.5546875" style="42" bestFit="1" customWidth="1"/>
    <col min="1795" max="1795" width="8.88671875" style="42"/>
    <col min="1796" max="1796" width="16" style="42" bestFit="1" customWidth="1"/>
    <col min="1797" max="1797" width="12.21875" style="42" bestFit="1" customWidth="1"/>
    <col min="1798" max="1799" width="11.88671875" style="42" bestFit="1" customWidth="1"/>
    <col min="1800" max="1800" width="9.109375" style="42" bestFit="1" customWidth="1"/>
    <col min="1801" max="1801" width="9.44140625" style="42" bestFit="1" customWidth="1"/>
    <col min="1802" max="2046" width="8.88671875" style="42"/>
    <col min="2047" max="2047" width="51.77734375" style="42" customWidth="1"/>
    <col min="2048" max="2048" width="9.109375" style="42" bestFit="1" customWidth="1"/>
    <col min="2049" max="2049" width="12.77734375" style="42" bestFit="1" customWidth="1"/>
    <col min="2050" max="2050" width="11.5546875" style="42" bestFit="1" customWidth="1"/>
    <col min="2051" max="2051" width="8.88671875" style="42"/>
    <col min="2052" max="2052" width="16" style="42" bestFit="1" customWidth="1"/>
    <col min="2053" max="2053" width="12.21875" style="42" bestFit="1" customWidth="1"/>
    <col min="2054" max="2055" width="11.88671875" style="42" bestFit="1" customWidth="1"/>
    <col min="2056" max="2056" width="9.109375" style="42" bestFit="1" customWidth="1"/>
    <col min="2057" max="2057" width="9.44140625" style="42" bestFit="1" customWidth="1"/>
    <col min="2058" max="2302" width="8.88671875" style="42"/>
    <col min="2303" max="2303" width="51.77734375" style="42" customWidth="1"/>
    <col min="2304" max="2304" width="9.109375" style="42" bestFit="1" customWidth="1"/>
    <col min="2305" max="2305" width="12.77734375" style="42" bestFit="1" customWidth="1"/>
    <col min="2306" max="2306" width="11.5546875" style="42" bestFit="1" customWidth="1"/>
    <col min="2307" max="2307" width="8.88671875" style="42"/>
    <col min="2308" max="2308" width="16" style="42" bestFit="1" customWidth="1"/>
    <col min="2309" max="2309" width="12.21875" style="42" bestFit="1" customWidth="1"/>
    <col min="2310" max="2311" width="11.88671875" style="42" bestFit="1" customWidth="1"/>
    <col min="2312" max="2312" width="9.109375" style="42" bestFit="1" customWidth="1"/>
    <col min="2313" max="2313" width="9.44140625" style="42" bestFit="1" customWidth="1"/>
    <col min="2314" max="2558" width="8.88671875" style="42"/>
    <col min="2559" max="2559" width="51.77734375" style="42" customWidth="1"/>
    <col min="2560" max="2560" width="9.109375" style="42" bestFit="1" customWidth="1"/>
    <col min="2561" max="2561" width="12.77734375" style="42" bestFit="1" customWidth="1"/>
    <col min="2562" max="2562" width="11.5546875" style="42" bestFit="1" customWidth="1"/>
    <col min="2563" max="2563" width="8.88671875" style="42"/>
    <col min="2564" max="2564" width="16" style="42" bestFit="1" customWidth="1"/>
    <col min="2565" max="2565" width="12.21875" style="42" bestFit="1" customWidth="1"/>
    <col min="2566" max="2567" width="11.88671875" style="42" bestFit="1" customWidth="1"/>
    <col min="2568" max="2568" width="9.109375" style="42" bestFit="1" customWidth="1"/>
    <col min="2569" max="2569" width="9.44140625" style="42" bestFit="1" customWidth="1"/>
    <col min="2570" max="2814" width="8.88671875" style="42"/>
    <col min="2815" max="2815" width="51.77734375" style="42" customWidth="1"/>
    <col min="2816" max="2816" width="9.109375" style="42" bestFit="1" customWidth="1"/>
    <col min="2817" max="2817" width="12.77734375" style="42" bestFit="1" customWidth="1"/>
    <col min="2818" max="2818" width="11.5546875" style="42" bestFit="1" customWidth="1"/>
    <col min="2819" max="2819" width="8.88671875" style="42"/>
    <col min="2820" max="2820" width="16" style="42" bestFit="1" customWidth="1"/>
    <col min="2821" max="2821" width="12.21875" style="42" bestFit="1" customWidth="1"/>
    <col min="2822" max="2823" width="11.88671875" style="42" bestFit="1" customWidth="1"/>
    <col min="2824" max="2824" width="9.109375" style="42" bestFit="1" customWidth="1"/>
    <col min="2825" max="2825" width="9.44140625" style="42" bestFit="1" customWidth="1"/>
    <col min="2826" max="3070" width="8.88671875" style="42"/>
    <col min="3071" max="3071" width="51.77734375" style="42" customWidth="1"/>
    <col min="3072" max="3072" width="9.109375" style="42" bestFit="1" customWidth="1"/>
    <col min="3073" max="3073" width="12.77734375" style="42" bestFit="1" customWidth="1"/>
    <col min="3074" max="3074" width="11.5546875" style="42" bestFit="1" customWidth="1"/>
    <col min="3075" max="3075" width="8.88671875" style="42"/>
    <col min="3076" max="3076" width="16" style="42" bestFit="1" customWidth="1"/>
    <col min="3077" max="3077" width="12.21875" style="42" bestFit="1" customWidth="1"/>
    <col min="3078" max="3079" width="11.88671875" style="42" bestFit="1" customWidth="1"/>
    <col min="3080" max="3080" width="9.109375" style="42" bestFit="1" customWidth="1"/>
    <col min="3081" max="3081" width="9.44140625" style="42" bestFit="1" customWidth="1"/>
    <col min="3082" max="3326" width="8.88671875" style="42"/>
    <col min="3327" max="3327" width="51.77734375" style="42" customWidth="1"/>
    <col min="3328" max="3328" width="9.109375" style="42" bestFit="1" customWidth="1"/>
    <col min="3329" max="3329" width="12.77734375" style="42" bestFit="1" customWidth="1"/>
    <col min="3330" max="3330" width="11.5546875" style="42" bestFit="1" customWidth="1"/>
    <col min="3331" max="3331" width="8.88671875" style="42"/>
    <col min="3332" max="3332" width="16" style="42" bestFit="1" customWidth="1"/>
    <col min="3333" max="3333" width="12.21875" style="42" bestFit="1" customWidth="1"/>
    <col min="3334" max="3335" width="11.88671875" style="42" bestFit="1" customWidth="1"/>
    <col min="3336" max="3336" width="9.109375" style="42" bestFit="1" customWidth="1"/>
    <col min="3337" max="3337" width="9.44140625" style="42" bestFit="1" customWidth="1"/>
    <col min="3338" max="3582" width="8.88671875" style="42"/>
    <col min="3583" max="3583" width="51.77734375" style="42" customWidth="1"/>
    <col min="3584" max="3584" width="9.109375" style="42" bestFit="1" customWidth="1"/>
    <col min="3585" max="3585" width="12.77734375" style="42" bestFit="1" customWidth="1"/>
    <col min="3586" max="3586" width="11.5546875" style="42" bestFit="1" customWidth="1"/>
    <col min="3587" max="3587" width="8.88671875" style="42"/>
    <col min="3588" max="3588" width="16" style="42" bestFit="1" customWidth="1"/>
    <col min="3589" max="3589" width="12.21875" style="42" bestFit="1" customWidth="1"/>
    <col min="3590" max="3591" width="11.88671875" style="42" bestFit="1" customWidth="1"/>
    <col min="3592" max="3592" width="9.109375" style="42" bestFit="1" customWidth="1"/>
    <col min="3593" max="3593" width="9.44140625" style="42" bestFit="1" customWidth="1"/>
    <col min="3594" max="3838" width="8.88671875" style="42"/>
    <col min="3839" max="3839" width="51.77734375" style="42" customWidth="1"/>
    <col min="3840" max="3840" width="9.109375" style="42" bestFit="1" customWidth="1"/>
    <col min="3841" max="3841" width="12.77734375" style="42" bestFit="1" customWidth="1"/>
    <col min="3842" max="3842" width="11.5546875" style="42" bestFit="1" customWidth="1"/>
    <col min="3843" max="3843" width="8.88671875" style="42"/>
    <col min="3844" max="3844" width="16" style="42" bestFit="1" customWidth="1"/>
    <col min="3845" max="3845" width="12.21875" style="42" bestFit="1" customWidth="1"/>
    <col min="3846" max="3847" width="11.88671875" style="42" bestFit="1" customWidth="1"/>
    <col min="3848" max="3848" width="9.109375" style="42" bestFit="1" customWidth="1"/>
    <col min="3849" max="3849" width="9.44140625" style="42" bestFit="1" customWidth="1"/>
    <col min="3850" max="4094" width="8.88671875" style="42"/>
    <col min="4095" max="4095" width="51.77734375" style="42" customWidth="1"/>
    <col min="4096" max="4096" width="9.109375" style="42" bestFit="1" customWidth="1"/>
    <col min="4097" max="4097" width="12.77734375" style="42" bestFit="1" customWidth="1"/>
    <col min="4098" max="4098" width="11.5546875" style="42" bestFit="1" customWidth="1"/>
    <col min="4099" max="4099" width="8.88671875" style="42"/>
    <col min="4100" max="4100" width="16" style="42" bestFit="1" customWidth="1"/>
    <col min="4101" max="4101" width="12.21875" style="42" bestFit="1" customWidth="1"/>
    <col min="4102" max="4103" width="11.88671875" style="42" bestFit="1" customWidth="1"/>
    <col min="4104" max="4104" width="9.109375" style="42" bestFit="1" customWidth="1"/>
    <col min="4105" max="4105" width="9.44140625" style="42" bestFit="1" customWidth="1"/>
    <col min="4106" max="4350" width="8.88671875" style="42"/>
    <col min="4351" max="4351" width="51.77734375" style="42" customWidth="1"/>
    <col min="4352" max="4352" width="9.109375" style="42" bestFit="1" customWidth="1"/>
    <col min="4353" max="4353" width="12.77734375" style="42" bestFit="1" customWidth="1"/>
    <col min="4354" max="4354" width="11.5546875" style="42" bestFit="1" customWidth="1"/>
    <col min="4355" max="4355" width="8.88671875" style="42"/>
    <col min="4356" max="4356" width="16" style="42" bestFit="1" customWidth="1"/>
    <col min="4357" max="4357" width="12.21875" style="42" bestFit="1" customWidth="1"/>
    <col min="4358" max="4359" width="11.88671875" style="42" bestFit="1" customWidth="1"/>
    <col min="4360" max="4360" width="9.109375" style="42" bestFit="1" customWidth="1"/>
    <col min="4361" max="4361" width="9.44140625" style="42" bestFit="1" customWidth="1"/>
    <col min="4362" max="4606" width="8.88671875" style="42"/>
    <col min="4607" max="4607" width="51.77734375" style="42" customWidth="1"/>
    <col min="4608" max="4608" width="9.109375" style="42" bestFit="1" customWidth="1"/>
    <col min="4609" max="4609" width="12.77734375" style="42" bestFit="1" customWidth="1"/>
    <col min="4610" max="4610" width="11.5546875" style="42" bestFit="1" customWidth="1"/>
    <col min="4611" max="4611" width="8.88671875" style="42"/>
    <col min="4612" max="4612" width="16" style="42" bestFit="1" customWidth="1"/>
    <col min="4613" max="4613" width="12.21875" style="42" bestFit="1" customWidth="1"/>
    <col min="4614" max="4615" width="11.88671875" style="42" bestFit="1" customWidth="1"/>
    <col min="4616" max="4616" width="9.109375" style="42" bestFit="1" customWidth="1"/>
    <col min="4617" max="4617" width="9.44140625" style="42" bestFit="1" customWidth="1"/>
    <col min="4618" max="4862" width="8.88671875" style="42"/>
    <col min="4863" max="4863" width="51.77734375" style="42" customWidth="1"/>
    <col min="4864" max="4864" width="9.109375" style="42" bestFit="1" customWidth="1"/>
    <col min="4865" max="4865" width="12.77734375" style="42" bestFit="1" customWidth="1"/>
    <col min="4866" max="4866" width="11.5546875" style="42" bestFit="1" customWidth="1"/>
    <col min="4867" max="4867" width="8.88671875" style="42"/>
    <col min="4868" max="4868" width="16" style="42" bestFit="1" customWidth="1"/>
    <col min="4869" max="4869" width="12.21875" style="42" bestFit="1" customWidth="1"/>
    <col min="4870" max="4871" width="11.88671875" style="42" bestFit="1" customWidth="1"/>
    <col min="4872" max="4872" width="9.109375" style="42" bestFit="1" customWidth="1"/>
    <col min="4873" max="4873" width="9.44140625" style="42" bestFit="1" customWidth="1"/>
    <col min="4874" max="5118" width="8.88671875" style="42"/>
    <col min="5119" max="5119" width="51.77734375" style="42" customWidth="1"/>
    <col min="5120" max="5120" width="9.109375" style="42" bestFit="1" customWidth="1"/>
    <col min="5121" max="5121" width="12.77734375" style="42" bestFit="1" customWidth="1"/>
    <col min="5122" max="5122" width="11.5546875" style="42" bestFit="1" customWidth="1"/>
    <col min="5123" max="5123" width="8.88671875" style="42"/>
    <col min="5124" max="5124" width="16" style="42" bestFit="1" customWidth="1"/>
    <col min="5125" max="5125" width="12.21875" style="42" bestFit="1" customWidth="1"/>
    <col min="5126" max="5127" width="11.88671875" style="42" bestFit="1" customWidth="1"/>
    <col min="5128" max="5128" width="9.109375" style="42" bestFit="1" customWidth="1"/>
    <col min="5129" max="5129" width="9.44140625" style="42" bestFit="1" customWidth="1"/>
    <col min="5130" max="5374" width="8.88671875" style="42"/>
    <col min="5375" max="5375" width="51.77734375" style="42" customWidth="1"/>
    <col min="5376" max="5376" width="9.109375" style="42" bestFit="1" customWidth="1"/>
    <col min="5377" max="5377" width="12.77734375" style="42" bestFit="1" customWidth="1"/>
    <col min="5378" max="5378" width="11.5546875" style="42" bestFit="1" customWidth="1"/>
    <col min="5379" max="5379" width="8.88671875" style="42"/>
    <col min="5380" max="5380" width="16" style="42" bestFit="1" customWidth="1"/>
    <col min="5381" max="5381" width="12.21875" style="42" bestFit="1" customWidth="1"/>
    <col min="5382" max="5383" width="11.88671875" style="42" bestFit="1" customWidth="1"/>
    <col min="5384" max="5384" width="9.109375" style="42" bestFit="1" customWidth="1"/>
    <col min="5385" max="5385" width="9.44140625" style="42" bestFit="1" customWidth="1"/>
    <col min="5386" max="5630" width="8.88671875" style="42"/>
    <col min="5631" max="5631" width="51.77734375" style="42" customWidth="1"/>
    <col min="5632" max="5632" width="9.109375" style="42" bestFit="1" customWidth="1"/>
    <col min="5633" max="5633" width="12.77734375" style="42" bestFit="1" customWidth="1"/>
    <col min="5634" max="5634" width="11.5546875" style="42" bestFit="1" customWidth="1"/>
    <col min="5635" max="5635" width="8.88671875" style="42"/>
    <col min="5636" max="5636" width="16" style="42" bestFit="1" customWidth="1"/>
    <col min="5637" max="5637" width="12.21875" style="42" bestFit="1" customWidth="1"/>
    <col min="5638" max="5639" width="11.88671875" style="42" bestFit="1" customWidth="1"/>
    <col min="5640" max="5640" width="9.109375" style="42" bestFit="1" customWidth="1"/>
    <col min="5641" max="5641" width="9.44140625" style="42" bestFit="1" customWidth="1"/>
    <col min="5642" max="5886" width="8.88671875" style="42"/>
    <col min="5887" max="5887" width="51.77734375" style="42" customWidth="1"/>
    <col min="5888" max="5888" width="9.109375" style="42" bestFit="1" customWidth="1"/>
    <col min="5889" max="5889" width="12.77734375" style="42" bestFit="1" customWidth="1"/>
    <col min="5890" max="5890" width="11.5546875" style="42" bestFit="1" customWidth="1"/>
    <col min="5891" max="5891" width="8.88671875" style="42"/>
    <col min="5892" max="5892" width="16" style="42" bestFit="1" customWidth="1"/>
    <col min="5893" max="5893" width="12.21875" style="42" bestFit="1" customWidth="1"/>
    <col min="5894" max="5895" width="11.88671875" style="42" bestFit="1" customWidth="1"/>
    <col min="5896" max="5896" width="9.109375" style="42" bestFit="1" customWidth="1"/>
    <col min="5897" max="5897" width="9.44140625" style="42" bestFit="1" customWidth="1"/>
    <col min="5898" max="6142" width="8.88671875" style="42"/>
    <col min="6143" max="6143" width="51.77734375" style="42" customWidth="1"/>
    <col min="6144" max="6144" width="9.109375" style="42" bestFit="1" customWidth="1"/>
    <col min="6145" max="6145" width="12.77734375" style="42" bestFit="1" customWidth="1"/>
    <col min="6146" max="6146" width="11.5546875" style="42" bestFit="1" customWidth="1"/>
    <col min="6147" max="6147" width="8.88671875" style="42"/>
    <col min="6148" max="6148" width="16" style="42" bestFit="1" customWidth="1"/>
    <col min="6149" max="6149" width="12.21875" style="42" bestFit="1" customWidth="1"/>
    <col min="6150" max="6151" width="11.88671875" style="42" bestFit="1" customWidth="1"/>
    <col min="6152" max="6152" width="9.109375" style="42" bestFit="1" customWidth="1"/>
    <col min="6153" max="6153" width="9.44140625" style="42" bestFit="1" customWidth="1"/>
    <col min="6154" max="6398" width="8.88671875" style="42"/>
    <col min="6399" max="6399" width="51.77734375" style="42" customWidth="1"/>
    <col min="6400" max="6400" width="9.109375" style="42" bestFit="1" customWidth="1"/>
    <col min="6401" max="6401" width="12.77734375" style="42" bestFit="1" customWidth="1"/>
    <col min="6402" max="6402" width="11.5546875" style="42" bestFit="1" customWidth="1"/>
    <col min="6403" max="6403" width="8.88671875" style="42"/>
    <col min="6404" max="6404" width="16" style="42" bestFit="1" customWidth="1"/>
    <col min="6405" max="6405" width="12.21875" style="42" bestFit="1" customWidth="1"/>
    <col min="6406" max="6407" width="11.88671875" style="42" bestFit="1" customWidth="1"/>
    <col min="6408" max="6408" width="9.109375" style="42" bestFit="1" customWidth="1"/>
    <col min="6409" max="6409" width="9.44140625" style="42" bestFit="1" customWidth="1"/>
    <col min="6410" max="6654" width="8.88671875" style="42"/>
    <col min="6655" max="6655" width="51.77734375" style="42" customWidth="1"/>
    <col min="6656" max="6656" width="9.109375" style="42" bestFit="1" customWidth="1"/>
    <col min="6657" max="6657" width="12.77734375" style="42" bestFit="1" customWidth="1"/>
    <col min="6658" max="6658" width="11.5546875" style="42" bestFit="1" customWidth="1"/>
    <col min="6659" max="6659" width="8.88671875" style="42"/>
    <col min="6660" max="6660" width="16" style="42" bestFit="1" customWidth="1"/>
    <col min="6661" max="6661" width="12.21875" style="42" bestFit="1" customWidth="1"/>
    <col min="6662" max="6663" width="11.88671875" style="42" bestFit="1" customWidth="1"/>
    <col min="6664" max="6664" width="9.109375" style="42" bestFit="1" customWidth="1"/>
    <col min="6665" max="6665" width="9.44140625" style="42" bestFit="1" customWidth="1"/>
    <col min="6666" max="6910" width="8.88671875" style="42"/>
    <col min="6911" max="6911" width="51.77734375" style="42" customWidth="1"/>
    <col min="6912" max="6912" width="9.109375" style="42" bestFit="1" customWidth="1"/>
    <col min="6913" max="6913" width="12.77734375" style="42" bestFit="1" customWidth="1"/>
    <col min="6914" max="6914" width="11.5546875" style="42" bestFit="1" customWidth="1"/>
    <col min="6915" max="6915" width="8.88671875" style="42"/>
    <col min="6916" max="6916" width="16" style="42" bestFit="1" customWidth="1"/>
    <col min="6917" max="6917" width="12.21875" style="42" bestFit="1" customWidth="1"/>
    <col min="6918" max="6919" width="11.88671875" style="42" bestFit="1" customWidth="1"/>
    <col min="6920" max="6920" width="9.109375" style="42" bestFit="1" customWidth="1"/>
    <col min="6921" max="6921" width="9.44140625" style="42" bestFit="1" customWidth="1"/>
    <col min="6922" max="7166" width="8.88671875" style="42"/>
    <col min="7167" max="7167" width="51.77734375" style="42" customWidth="1"/>
    <col min="7168" max="7168" width="9.109375" style="42" bestFit="1" customWidth="1"/>
    <col min="7169" max="7169" width="12.77734375" style="42" bestFit="1" customWidth="1"/>
    <col min="7170" max="7170" width="11.5546875" style="42" bestFit="1" customWidth="1"/>
    <col min="7171" max="7171" width="8.88671875" style="42"/>
    <col min="7172" max="7172" width="16" style="42" bestFit="1" customWidth="1"/>
    <col min="7173" max="7173" width="12.21875" style="42" bestFit="1" customWidth="1"/>
    <col min="7174" max="7175" width="11.88671875" style="42" bestFit="1" customWidth="1"/>
    <col min="7176" max="7176" width="9.109375" style="42" bestFit="1" customWidth="1"/>
    <col min="7177" max="7177" width="9.44140625" style="42" bestFit="1" customWidth="1"/>
    <col min="7178" max="7422" width="8.88671875" style="42"/>
    <col min="7423" max="7423" width="51.77734375" style="42" customWidth="1"/>
    <col min="7424" max="7424" width="9.109375" style="42" bestFit="1" customWidth="1"/>
    <col min="7425" max="7425" width="12.77734375" style="42" bestFit="1" customWidth="1"/>
    <col min="7426" max="7426" width="11.5546875" style="42" bestFit="1" customWidth="1"/>
    <col min="7427" max="7427" width="8.88671875" style="42"/>
    <col min="7428" max="7428" width="16" style="42" bestFit="1" customWidth="1"/>
    <col min="7429" max="7429" width="12.21875" style="42" bestFit="1" customWidth="1"/>
    <col min="7430" max="7431" width="11.88671875" style="42" bestFit="1" customWidth="1"/>
    <col min="7432" max="7432" width="9.109375" style="42" bestFit="1" customWidth="1"/>
    <col min="7433" max="7433" width="9.44140625" style="42" bestFit="1" customWidth="1"/>
    <col min="7434" max="7678" width="8.88671875" style="42"/>
    <col min="7679" max="7679" width="51.77734375" style="42" customWidth="1"/>
    <col min="7680" max="7680" width="9.109375" style="42" bestFit="1" customWidth="1"/>
    <col min="7681" max="7681" width="12.77734375" style="42" bestFit="1" customWidth="1"/>
    <col min="7682" max="7682" width="11.5546875" style="42" bestFit="1" customWidth="1"/>
    <col min="7683" max="7683" width="8.88671875" style="42"/>
    <col min="7684" max="7684" width="16" style="42" bestFit="1" customWidth="1"/>
    <col min="7685" max="7685" width="12.21875" style="42" bestFit="1" customWidth="1"/>
    <col min="7686" max="7687" width="11.88671875" style="42" bestFit="1" customWidth="1"/>
    <col min="7688" max="7688" width="9.109375" style="42" bestFit="1" customWidth="1"/>
    <col min="7689" max="7689" width="9.44140625" style="42" bestFit="1" customWidth="1"/>
    <col min="7690" max="7934" width="8.88671875" style="42"/>
    <col min="7935" max="7935" width="51.77734375" style="42" customWidth="1"/>
    <col min="7936" max="7936" width="9.109375" style="42" bestFit="1" customWidth="1"/>
    <col min="7937" max="7937" width="12.77734375" style="42" bestFit="1" customWidth="1"/>
    <col min="7938" max="7938" width="11.5546875" style="42" bestFit="1" customWidth="1"/>
    <col min="7939" max="7939" width="8.88671875" style="42"/>
    <col min="7940" max="7940" width="16" style="42" bestFit="1" customWidth="1"/>
    <col min="7941" max="7941" width="12.21875" style="42" bestFit="1" customWidth="1"/>
    <col min="7942" max="7943" width="11.88671875" style="42" bestFit="1" customWidth="1"/>
    <col min="7944" max="7944" width="9.109375" style="42" bestFit="1" customWidth="1"/>
    <col min="7945" max="7945" width="9.44140625" style="42" bestFit="1" customWidth="1"/>
    <col min="7946" max="8190" width="8.88671875" style="42"/>
    <col min="8191" max="8191" width="51.77734375" style="42" customWidth="1"/>
    <col min="8192" max="8192" width="9.109375" style="42" bestFit="1" customWidth="1"/>
    <col min="8193" max="8193" width="12.77734375" style="42" bestFit="1" customWidth="1"/>
    <col min="8194" max="8194" width="11.5546875" style="42" bestFit="1" customWidth="1"/>
    <col min="8195" max="8195" width="8.88671875" style="42"/>
    <col min="8196" max="8196" width="16" style="42" bestFit="1" customWidth="1"/>
    <col min="8197" max="8197" width="12.21875" style="42" bestFit="1" customWidth="1"/>
    <col min="8198" max="8199" width="11.88671875" style="42" bestFit="1" customWidth="1"/>
    <col min="8200" max="8200" width="9.109375" style="42" bestFit="1" customWidth="1"/>
    <col min="8201" max="8201" width="9.44140625" style="42" bestFit="1" customWidth="1"/>
    <col min="8202" max="8446" width="8.88671875" style="42"/>
    <col min="8447" max="8447" width="51.77734375" style="42" customWidth="1"/>
    <col min="8448" max="8448" width="9.109375" style="42" bestFit="1" customWidth="1"/>
    <col min="8449" max="8449" width="12.77734375" style="42" bestFit="1" customWidth="1"/>
    <col min="8450" max="8450" width="11.5546875" style="42" bestFit="1" customWidth="1"/>
    <col min="8451" max="8451" width="8.88671875" style="42"/>
    <col min="8452" max="8452" width="16" style="42" bestFit="1" customWidth="1"/>
    <col min="8453" max="8453" width="12.21875" style="42" bestFit="1" customWidth="1"/>
    <col min="8454" max="8455" width="11.88671875" style="42" bestFit="1" customWidth="1"/>
    <col min="8456" max="8456" width="9.109375" style="42" bestFit="1" customWidth="1"/>
    <col min="8457" max="8457" width="9.44140625" style="42" bestFit="1" customWidth="1"/>
    <col min="8458" max="8702" width="8.88671875" style="42"/>
    <col min="8703" max="8703" width="51.77734375" style="42" customWidth="1"/>
    <col min="8704" max="8704" width="9.109375" style="42" bestFit="1" customWidth="1"/>
    <col min="8705" max="8705" width="12.77734375" style="42" bestFit="1" customWidth="1"/>
    <col min="8706" max="8706" width="11.5546875" style="42" bestFit="1" customWidth="1"/>
    <col min="8707" max="8707" width="8.88671875" style="42"/>
    <col min="8708" max="8708" width="16" style="42" bestFit="1" customWidth="1"/>
    <col min="8709" max="8709" width="12.21875" style="42" bestFit="1" customWidth="1"/>
    <col min="8710" max="8711" width="11.88671875" style="42" bestFit="1" customWidth="1"/>
    <col min="8712" max="8712" width="9.109375" style="42" bestFit="1" customWidth="1"/>
    <col min="8713" max="8713" width="9.44140625" style="42" bestFit="1" customWidth="1"/>
    <col min="8714" max="8958" width="8.88671875" style="42"/>
    <col min="8959" max="8959" width="51.77734375" style="42" customWidth="1"/>
    <col min="8960" max="8960" width="9.109375" style="42" bestFit="1" customWidth="1"/>
    <col min="8961" max="8961" width="12.77734375" style="42" bestFit="1" customWidth="1"/>
    <col min="8962" max="8962" width="11.5546875" style="42" bestFit="1" customWidth="1"/>
    <col min="8963" max="8963" width="8.88671875" style="42"/>
    <col min="8964" max="8964" width="16" style="42" bestFit="1" customWidth="1"/>
    <col min="8965" max="8965" width="12.21875" style="42" bestFit="1" customWidth="1"/>
    <col min="8966" max="8967" width="11.88671875" style="42" bestFit="1" customWidth="1"/>
    <col min="8968" max="8968" width="9.109375" style="42" bestFit="1" customWidth="1"/>
    <col min="8969" max="8969" width="9.44140625" style="42" bestFit="1" customWidth="1"/>
    <col min="8970" max="9214" width="8.88671875" style="42"/>
    <col min="9215" max="9215" width="51.77734375" style="42" customWidth="1"/>
    <col min="9216" max="9216" width="9.109375" style="42" bestFit="1" customWidth="1"/>
    <col min="9217" max="9217" width="12.77734375" style="42" bestFit="1" customWidth="1"/>
    <col min="9218" max="9218" width="11.5546875" style="42" bestFit="1" customWidth="1"/>
    <col min="9219" max="9219" width="8.88671875" style="42"/>
    <col min="9220" max="9220" width="16" style="42" bestFit="1" customWidth="1"/>
    <col min="9221" max="9221" width="12.21875" style="42" bestFit="1" customWidth="1"/>
    <col min="9222" max="9223" width="11.88671875" style="42" bestFit="1" customWidth="1"/>
    <col min="9224" max="9224" width="9.109375" style="42" bestFit="1" customWidth="1"/>
    <col min="9225" max="9225" width="9.44140625" style="42" bestFit="1" customWidth="1"/>
    <col min="9226" max="9470" width="8.88671875" style="42"/>
    <col min="9471" max="9471" width="51.77734375" style="42" customWidth="1"/>
    <col min="9472" max="9472" width="9.109375" style="42" bestFit="1" customWidth="1"/>
    <col min="9473" max="9473" width="12.77734375" style="42" bestFit="1" customWidth="1"/>
    <col min="9474" max="9474" width="11.5546875" style="42" bestFit="1" customWidth="1"/>
    <col min="9475" max="9475" width="8.88671875" style="42"/>
    <col min="9476" max="9476" width="16" style="42" bestFit="1" customWidth="1"/>
    <col min="9477" max="9477" width="12.21875" style="42" bestFit="1" customWidth="1"/>
    <col min="9478" max="9479" width="11.88671875" style="42" bestFit="1" customWidth="1"/>
    <col min="9480" max="9480" width="9.109375" style="42" bestFit="1" customWidth="1"/>
    <col min="9481" max="9481" width="9.44140625" style="42" bestFit="1" customWidth="1"/>
    <col min="9482" max="9726" width="8.88671875" style="42"/>
    <col min="9727" max="9727" width="51.77734375" style="42" customWidth="1"/>
    <col min="9728" max="9728" width="9.109375" style="42" bestFit="1" customWidth="1"/>
    <col min="9729" max="9729" width="12.77734375" style="42" bestFit="1" customWidth="1"/>
    <col min="9730" max="9730" width="11.5546875" style="42" bestFit="1" customWidth="1"/>
    <col min="9731" max="9731" width="8.88671875" style="42"/>
    <col min="9732" max="9732" width="16" style="42" bestFit="1" customWidth="1"/>
    <col min="9733" max="9733" width="12.21875" style="42" bestFit="1" customWidth="1"/>
    <col min="9734" max="9735" width="11.88671875" style="42" bestFit="1" customWidth="1"/>
    <col min="9736" max="9736" width="9.109375" style="42" bestFit="1" customWidth="1"/>
    <col min="9737" max="9737" width="9.44140625" style="42" bestFit="1" customWidth="1"/>
    <col min="9738" max="9982" width="8.88671875" style="42"/>
    <col min="9983" max="9983" width="51.77734375" style="42" customWidth="1"/>
    <col min="9984" max="9984" width="9.109375" style="42" bestFit="1" customWidth="1"/>
    <col min="9985" max="9985" width="12.77734375" style="42" bestFit="1" customWidth="1"/>
    <col min="9986" max="9986" width="11.5546875" style="42" bestFit="1" customWidth="1"/>
    <col min="9987" max="9987" width="8.88671875" style="42"/>
    <col min="9988" max="9988" width="16" style="42" bestFit="1" customWidth="1"/>
    <col min="9989" max="9989" width="12.21875" style="42" bestFit="1" customWidth="1"/>
    <col min="9990" max="9991" width="11.88671875" style="42" bestFit="1" customWidth="1"/>
    <col min="9992" max="9992" width="9.109375" style="42" bestFit="1" customWidth="1"/>
    <col min="9993" max="9993" width="9.44140625" style="42" bestFit="1" customWidth="1"/>
    <col min="9994" max="10238" width="8.88671875" style="42"/>
    <col min="10239" max="10239" width="51.77734375" style="42" customWidth="1"/>
    <col min="10240" max="10240" width="9.109375" style="42" bestFit="1" customWidth="1"/>
    <col min="10241" max="10241" width="12.77734375" style="42" bestFit="1" customWidth="1"/>
    <col min="10242" max="10242" width="11.5546875" style="42" bestFit="1" customWidth="1"/>
    <col min="10243" max="10243" width="8.88671875" style="42"/>
    <col min="10244" max="10244" width="16" style="42" bestFit="1" customWidth="1"/>
    <col min="10245" max="10245" width="12.21875" style="42" bestFit="1" customWidth="1"/>
    <col min="10246" max="10247" width="11.88671875" style="42" bestFit="1" customWidth="1"/>
    <col min="10248" max="10248" width="9.109375" style="42" bestFit="1" customWidth="1"/>
    <col min="10249" max="10249" width="9.44140625" style="42" bestFit="1" customWidth="1"/>
    <col min="10250" max="10494" width="8.88671875" style="42"/>
    <col min="10495" max="10495" width="51.77734375" style="42" customWidth="1"/>
    <col min="10496" max="10496" width="9.109375" style="42" bestFit="1" customWidth="1"/>
    <col min="10497" max="10497" width="12.77734375" style="42" bestFit="1" customWidth="1"/>
    <col min="10498" max="10498" width="11.5546875" style="42" bestFit="1" customWidth="1"/>
    <col min="10499" max="10499" width="8.88671875" style="42"/>
    <col min="10500" max="10500" width="16" style="42" bestFit="1" customWidth="1"/>
    <col min="10501" max="10501" width="12.21875" style="42" bestFit="1" customWidth="1"/>
    <col min="10502" max="10503" width="11.88671875" style="42" bestFit="1" customWidth="1"/>
    <col min="10504" max="10504" width="9.109375" style="42" bestFit="1" customWidth="1"/>
    <col min="10505" max="10505" width="9.44140625" style="42" bestFit="1" customWidth="1"/>
    <col min="10506" max="10750" width="8.88671875" style="42"/>
    <col min="10751" max="10751" width="51.77734375" style="42" customWidth="1"/>
    <col min="10752" max="10752" width="9.109375" style="42" bestFit="1" customWidth="1"/>
    <col min="10753" max="10753" width="12.77734375" style="42" bestFit="1" customWidth="1"/>
    <col min="10754" max="10754" width="11.5546875" style="42" bestFit="1" customWidth="1"/>
    <col min="10755" max="10755" width="8.88671875" style="42"/>
    <col min="10756" max="10756" width="16" style="42" bestFit="1" customWidth="1"/>
    <col min="10757" max="10757" width="12.21875" style="42" bestFit="1" customWidth="1"/>
    <col min="10758" max="10759" width="11.88671875" style="42" bestFit="1" customWidth="1"/>
    <col min="10760" max="10760" width="9.109375" style="42" bestFit="1" customWidth="1"/>
    <col min="10761" max="10761" width="9.44140625" style="42" bestFit="1" customWidth="1"/>
    <col min="10762" max="11006" width="8.88671875" style="42"/>
    <col min="11007" max="11007" width="51.77734375" style="42" customWidth="1"/>
    <col min="11008" max="11008" width="9.109375" style="42" bestFit="1" customWidth="1"/>
    <col min="11009" max="11009" width="12.77734375" style="42" bestFit="1" customWidth="1"/>
    <col min="11010" max="11010" width="11.5546875" style="42" bestFit="1" customWidth="1"/>
    <col min="11011" max="11011" width="8.88671875" style="42"/>
    <col min="11012" max="11012" width="16" style="42" bestFit="1" customWidth="1"/>
    <col min="11013" max="11013" width="12.21875" style="42" bestFit="1" customWidth="1"/>
    <col min="11014" max="11015" width="11.88671875" style="42" bestFit="1" customWidth="1"/>
    <col min="11016" max="11016" width="9.109375" style="42" bestFit="1" customWidth="1"/>
    <col min="11017" max="11017" width="9.44140625" style="42" bestFit="1" customWidth="1"/>
    <col min="11018" max="11262" width="8.88671875" style="42"/>
    <col min="11263" max="11263" width="51.77734375" style="42" customWidth="1"/>
    <col min="11264" max="11264" width="9.109375" style="42" bestFit="1" customWidth="1"/>
    <col min="11265" max="11265" width="12.77734375" style="42" bestFit="1" customWidth="1"/>
    <col min="11266" max="11266" width="11.5546875" style="42" bestFit="1" customWidth="1"/>
    <col min="11267" max="11267" width="8.88671875" style="42"/>
    <col min="11268" max="11268" width="16" style="42" bestFit="1" customWidth="1"/>
    <col min="11269" max="11269" width="12.21875" style="42" bestFit="1" customWidth="1"/>
    <col min="11270" max="11271" width="11.88671875" style="42" bestFit="1" customWidth="1"/>
    <col min="11272" max="11272" width="9.109375" style="42" bestFit="1" customWidth="1"/>
    <col min="11273" max="11273" width="9.44140625" style="42" bestFit="1" customWidth="1"/>
    <col min="11274" max="11518" width="8.88671875" style="42"/>
    <col min="11519" max="11519" width="51.77734375" style="42" customWidth="1"/>
    <col min="11520" max="11520" width="9.109375" style="42" bestFit="1" customWidth="1"/>
    <col min="11521" max="11521" width="12.77734375" style="42" bestFit="1" customWidth="1"/>
    <col min="11522" max="11522" width="11.5546875" style="42" bestFit="1" customWidth="1"/>
    <col min="11523" max="11523" width="8.88671875" style="42"/>
    <col min="11524" max="11524" width="16" style="42" bestFit="1" customWidth="1"/>
    <col min="11525" max="11525" width="12.21875" style="42" bestFit="1" customWidth="1"/>
    <col min="11526" max="11527" width="11.88671875" style="42" bestFit="1" customWidth="1"/>
    <col min="11528" max="11528" width="9.109375" style="42" bestFit="1" customWidth="1"/>
    <col min="11529" max="11529" width="9.44140625" style="42" bestFit="1" customWidth="1"/>
    <col min="11530" max="11774" width="8.88671875" style="42"/>
    <col min="11775" max="11775" width="51.77734375" style="42" customWidth="1"/>
    <col min="11776" max="11776" width="9.109375" style="42" bestFit="1" customWidth="1"/>
    <col min="11777" max="11777" width="12.77734375" style="42" bestFit="1" customWidth="1"/>
    <col min="11778" max="11778" width="11.5546875" style="42" bestFit="1" customWidth="1"/>
    <col min="11779" max="11779" width="8.88671875" style="42"/>
    <col min="11780" max="11780" width="16" style="42" bestFit="1" customWidth="1"/>
    <col min="11781" max="11781" width="12.21875" style="42" bestFit="1" customWidth="1"/>
    <col min="11782" max="11783" width="11.88671875" style="42" bestFit="1" customWidth="1"/>
    <col min="11784" max="11784" width="9.109375" style="42" bestFit="1" customWidth="1"/>
    <col min="11785" max="11785" width="9.44140625" style="42" bestFit="1" customWidth="1"/>
    <col min="11786" max="12030" width="8.88671875" style="42"/>
    <col min="12031" max="12031" width="51.77734375" style="42" customWidth="1"/>
    <col min="12032" max="12032" width="9.109375" style="42" bestFit="1" customWidth="1"/>
    <col min="12033" max="12033" width="12.77734375" style="42" bestFit="1" customWidth="1"/>
    <col min="12034" max="12034" width="11.5546875" style="42" bestFit="1" customWidth="1"/>
    <col min="12035" max="12035" width="8.88671875" style="42"/>
    <col min="12036" max="12036" width="16" style="42" bestFit="1" customWidth="1"/>
    <col min="12037" max="12037" width="12.21875" style="42" bestFit="1" customWidth="1"/>
    <col min="12038" max="12039" width="11.88671875" style="42" bestFit="1" customWidth="1"/>
    <col min="12040" max="12040" width="9.109375" style="42" bestFit="1" customWidth="1"/>
    <col min="12041" max="12041" width="9.44140625" style="42" bestFit="1" customWidth="1"/>
    <col min="12042" max="12286" width="8.88671875" style="42"/>
    <col min="12287" max="12287" width="51.77734375" style="42" customWidth="1"/>
    <col min="12288" max="12288" width="9.109375" style="42" bestFit="1" customWidth="1"/>
    <col min="12289" max="12289" width="12.77734375" style="42" bestFit="1" customWidth="1"/>
    <col min="12290" max="12290" width="11.5546875" style="42" bestFit="1" customWidth="1"/>
    <col min="12291" max="12291" width="8.88671875" style="42"/>
    <col min="12292" max="12292" width="16" style="42" bestFit="1" customWidth="1"/>
    <col min="12293" max="12293" width="12.21875" style="42" bestFit="1" customWidth="1"/>
    <col min="12294" max="12295" width="11.88671875" style="42" bestFit="1" customWidth="1"/>
    <col min="12296" max="12296" width="9.109375" style="42" bestFit="1" customWidth="1"/>
    <col min="12297" max="12297" width="9.44140625" style="42" bestFit="1" customWidth="1"/>
    <col min="12298" max="12542" width="8.88671875" style="42"/>
    <col min="12543" max="12543" width="51.77734375" style="42" customWidth="1"/>
    <col min="12544" max="12544" width="9.109375" style="42" bestFit="1" customWidth="1"/>
    <col min="12545" max="12545" width="12.77734375" style="42" bestFit="1" customWidth="1"/>
    <col min="12546" max="12546" width="11.5546875" style="42" bestFit="1" customWidth="1"/>
    <col min="12547" max="12547" width="8.88671875" style="42"/>
    <col min="12548" max="12548" width="16" style="42" bestFit="1" customWidth="1"/>
    <col min="12549" max="12549" width="12.21875" style="42" bestFit="1" customWidth="1"/>
    <col min="12550" max="12551" width="11.88671875" style="42" bestFit="1" customWidth="1"/>
    <col min="12552" max="12552" width="9.109375" style="42" bestFit="1" customWidth="1"/>
    <col min="12553" max="12553" width="9.44140625" style="42" bestFit="1" customWidth="1"/>
    <col min="12554" max="12798" width="8.88671875" style="42"/>
    <col min="12799" max="12799" width="51.77734375" style="42" customWidth="1"/>
    <col min="12800" max="12800" width="9.109375" style="42" bestFit="1" customWidth="1"/>
    <col min="12801" max="12801" width="12.77734375" style="42" bestFit="1" customWidth="1"/>
    <col min="12802" max="12802" width="11.5546875" style="42" bestFit="1" customWidth="1"/>
    <col min="12803" max="12803" width="8.88671875" style="42"/>
    <col min="12804" max="12804" width="16" style="42" bestFit="1" customWidth="1"/>
    <col min="12805" max="12805" width="12.21875" style="42" bestFit="1" customWidth="1"/>
    <col min="12806" max="12807" width="11.88671875" style="42" bestFit="1" customWidth="1"/>
    <col min="12808" max="12808" width="9.109375" style="42" bestFit="1" customWidth="1"/>
    <col min="12809" max="12809" width="9.44140625" style="42" bestFit="1" customWidth="1"/>
    <col min="12810" max="13054" width="8.88671875" style="42"/>
    <col min="13055" max="13055" width="51.77734375" style="42" customWidth="1"/>
    <col min="13056" max="13056" width="9.109375" style="42" bestFit="1" customWidth="1"/>
    <col min="13057" max="13057" width="12.77734375" style="42" bestFit="1" customWidth="1"/>
    <col min="13058" max="13058" width="11.5546875" style="42" bestFit="1" customWidth="1"/>
    <col min="13059" max="13059" width="8.88671875" style="42"/>
    <col min="13060" max="13060" width="16" style="42" bestFit="1" customWidth="1"/>
    <col min="13061" max="13061" width="12.21875" style="42" bestFit="1" customWidth="1"/>
    <col min="13062" max="13063" width="11.88671875" style="42" bestFit="1" customWidth="1"/>
    <col min="13064" max="13064" width="9.109375" style="42" bestFit="1" customWidth="1"/>
    <col min="13065" max="13065" width="9.44140625" style="42" bestFit="1" customWidth="1"/>
    <col min="13066" max="13310" width="8.88671875" style="42"/>
    <col min="13311" max="13311" width="51.77734375" style="42" customWidth="1"/>
    <col min="13312" max="13312" width="9.109375" style="42" bestFit="1" customWidth="1"/>
    <col min="13313" max="13313" width="12.77734375" style="42" bestFit="1" customWidth="1"/>
    <col min="13314" max="13314" width="11.5546875" style="42" bestFit="1" customWidth="1"/>
    <col min="13315" max="13315" width="8.88671875" style="42"/>
    <col min="13316" max="13316" width="16" style="42" bestFit="1" customWidth="1"/>
    <col min="13317" max="13317" width="12.21875" style="42" bestFit="1" customWidth="1"/>
    <col min="13318" max="13319" width="11.88671875" style="42" bestFit="1" customWidth="1"/>
    <col min="13320" max="13320" width="9.109375" style="42" bestFit="1" customWidth="1"/>
    <col min="13321" max="13321" width="9.44140625" style="42" bestFit="1" customWidth="1"/>
    <col min="13322" max="13566" width="8.88671875" style="42"/>
    <col min="13567" max="13567" width="51.77734375" style="42" customWidth="1"/>
    <col min="13568" max="13568" width="9.109375" style="42" bestFit="1" customWidth="1"/>
    <col min="13569" max="13569" width="12.77734375" style="42" bestFit="1" customWidth="1"/>
    <col min="13570" max="13570" width="11.5546875" style="42" bestFit="1" customWidth="1"/>
    <col min="13571" max="13571" width="8.88671875" style="42"/>
    <col min="13572" max="13572" width="16" style="42" bestFit="1" customWidth="1"/>
    <col min="13573" max="13573" width="12.21875" style="42" bestFit="1" customWidth="1"/>
    <col min="13574" max="13575" width="11.88671875" style="42" bestFit="1" customWidth="1"/>
    <col min="13576" max="13576" width="9.109375" style="42" bestFit="1" customWidth="1"/>
    <col min="13577" max="13577" width="9.44140625" style="42" bestFit="1" customWidth="1"/>
    <col min="13578" max="13822" width="8.88671875" style="42"/>
    <col min="13823" max="13823" width="51.77734375" style="42" customWidth="1"/>
    <col min="13824" max="13824" width="9.109375" style="42" bestFit="1" customWidth="1"/>
    <col min="13825" max="13825" width="12.77734375" style="42" bestFit="1" customWidth="1"/>
    <col min="13826" max="13826" width="11.5546875" style="42" bestFit="1" customWidth="1"/>
    <col min="13827" max="13827" width="8.88671875" style="42"/>
    <col min="13828" max="13828" width="16" style="42" bestFit="1" customWidth="1"/>
    <col min="13829" max="13829" width="12.21875" style="42" bestFit="1" customWidth="1"/>
    <col min="13830" max="13831" width="11.88671875" style="42" bestFit="1" customWidth="1"/>
    <col min="13832" max="13832" width="9.109375" style="42" bestFit="1" customWidth="1"/>
    <col min="13833" max="13833" width="9.44140625" style="42" bestFit="1" customWidth="1"/>
    <col min="13834" max="14078" width="8.88671875" style="42"/>
    <col min="14079" max="14079" width="51.77734375" style="42" customWidth="1"/>
    <col min="14080" max="14080" width="9.109375" style="42" bestFit="1" customWidth="1"/>
    <col min="14081" max="14081" width="12.77734375" style="42" bestFit="1" customWidth="1"/>
    <col min="14082" max="14082" width="11.5546875" style="42" bestFit="1" customWidth="1"/>
    <col min="14083" max="14083" width="8.88671875" style="42"/>
    <col min="14084" max="14084" width="16" style="42" bestFit="1" customWidth="1"/>
    <col min="14085" max="14085" width="12.21875" style="42" bestFit="1" customWidth="1"/>
    <col min="14086" max="14087" width="11.88671875" style="42" bestFit="1" customWidth="1"/>
    <col min="14088" max="14088" width="9.109375" style="42" bestFit="1" customWidth="1"/>
    <col min="14089" max="14089" width="9.44140625" style="42" bestFit="1" customWidth="1"/>
    <col min="14090" max="14334" width="8.88671875" style="42"/>
    <col min="14335" max="14335" width="51.77734375" style="42" customWidth="1"/>
    <col min="14336" max="14336" width="9.109375" style="42" bestFit="1" customWidth="1"/>
    <col min="14337" max="14337" width="12.77734375" style="42" bestFit="1" customWidth="1"/>
    <col min="14338" max="14338" width="11.5546875" style="42" bestFit="1" customWidth="1"/>
    <col min="14339" max="14339" width="8.88671875" style="42"/>
    <col min="14340" max="14340" width="16" style="42" bestFit="1" customWidth="1"/>
    <col min="14341" max="14341" width="12.21875" style="42" bestFit="1" customWidth="1"/>
    <col min="14342" max="14343" width="11.88671875" style="42" bestFit="1" customWidth="1"/>
    <col min="14344" max="14344" width="9.109375" style="42" bestFit="1" customWidth="1"/>
    <col min="14345" max="14345" width="9.44140625" style="42" bestFit="1" customWidth="1"/>
    <col min="14346" max="14590" width="8.88671875" style="42"/>
    <col min="14591" max="14591" width="51.77734375" style="42" customWidth="1"/>
    <col min="14592" max="14592" width="9.109375" style="42" bestFit="1" customWidth="1"/>
    <col min="14593" max="14593" width="12.77734375" style="42" bestFit="1" customWidth="1"/>
    <col min="14594" max="14594" width="11.5546875" style="42" bestFit="1" customWidth="1"/>
    <col min="14595" max="14595" width="8.88671875" style="42"/>
    <col min="14596" max="14596" width="16" style="42" bestFit="1" customWidth="1"/>
    <col min="14597" max="14597" width="12.21875" style="42" bestFit="1" customWidth="1"/>
    <col min="14598" max="14599" width="11.88671875" style="42" bestFit="1" customWidth="1"/>
    <col min="14600" max="14600" width="9.109375" style="42" bestFit="1" customWidth="1"/>
    <col min="14601" max="14601" width="9.44140625" style="42" bestFit="1" customWidth="1"/>
    <col min="14602" max="14846" width="8.88671875" style="42"/>
    <col min="14847" max="14847" width="51.77734375" style="42" customWidth="1"/>
    <col min="14848" max="14848" width="9.109375" style="42" bestFit="1" customWidth="1"/>
    <col min="14849" max="14849" width="12.77734375" style="42" bestFit="1" customWidth="1"/>
    <col min="14850" max="14850" width="11.5546875" style="42" bestFit="1" customWidth="1"/>
    <col min="14851" max="14851" width="8.88671875" style="42"/>
    <col min="14852" max="14852" width="16" style="42" bestFit="1" customWidth="1"/>
    <col min="14853" max="14853" width="12.21875" style="42" bestFit="1" customWidth="1"/>
    <col min="14854" max="14855" width="11.88671875" style="42" bestFit="1" customWidth="1"/>
    <col min="14856" max="14856" width="9.109375" style="42" bestFit="1" customWidth="1"/>
    <col min="14857" max="14857" width="9.44140625" style="42" bestFit="1" customWidth="1"/>
    <col min="14858" max="15102" width="8.88671875" style="42"/>
    <col min="15103" max="15103" width="51.77734375" style="42" customWidth="1"/>
    <col min="15104" max="15104" width="9.109375" style="42" bestFit="1" customWidth="1"/>
    <col min="15105" max="15105" width="12.77734375" style="42" bestFit="1" customWidth="1"/>
    <col min="15106" max="15106" width="11.5546875" style="42" bestFit="1" customWidth="1"/>
    <col min="15107" max="15107" width="8.88671875" style="42"/>
    <col min="15108" max="15108" width="16" style="42" bestFit="1" customWidth="1"/>
    <col min="15109" max="15109" width="12.21875" style="42" bestFit="1" customWidth="1"/>
    <col min="15110" max="15111" width="11.88671875" style="42" bestFit="1" customWidth="1"/>
    <col min="15112" max="15112" width="9.109375" style="42" bestFit="1" customWidth="1"/>
    <col min="15113" max="15113" width="9.44140625" style="42" bestFit="1" customWidth="1"/>
    <col min="15114" max="15358" width="8.88671875" style="42"/>
    <col min="15359" max="15359" width="51.77734375" style="42" customWidth="1"/>
    <col min="15360" max="15360" width="9.109375" style="42" bestFit="1" customWidth="1"/>
    <col min="15361" max="15361" width="12.77734375" style="42" bestFit="1" customWidth="1"/>
    <col min="15362" max="15362" width="11.5546875" style="42" bestFit="1" customWidth="1"/>
    <col min="15363" max="15363" width="8.88671875" style="42"/>
    <col min="15364" max="15364" width="16" style="42" bestFit="1" customWidth="1"/>
    <col min="15365" max="15365" width="12.21875" style="42" bestFit="1" customWidth="1"/>
    <col min="15366" max="15367" width="11.88671875" style="42" bestFit="1" customWidth="1"/>
    <col min="15368" max="15368" width="9.109375" style="42" bestFit="1" customWidth="1"/>
    <col min="15369" max="15369" width="9.44140625" style="42" bestFit="1" customWidth="1"/>
    <col min="15370" max="15614" width="8.88671875" style="42"/>
    <col min="15615" max="15615" width="51.77734375" style="42" customWidth="1"/>
    <col min="15616" max="15616" width="9.109375" style="42" bestFit="1" customWidth="1"/>
    <col min="15617" max="15617" width="12.77734375" style="42" bestFit="1" customWidth="1"/>
    <col min="15618" max="15618" width="11.5546875" style="42" bestFit="1" customWidth="1"/>
    <col min="15619" max="15619" width="8.88671875" style="42"/>
    <col min="15620" max="15620" width="16" style="42" bestFit="1" customWidth="1"/>
    <col min="15621" max="15621" width="12.21875" style="42" bestFit="1" customWidth="1"/>
    <col min="15622" max="15623" width="11.88671875" style="42" bestFit="1" customWidth="1"/>
    <col min="15624" max="15624" width="9.109375" style="42" bestFit="1" customWidth="1"/>
    <col min="15625" max="15625" width="9.44140625" style="42" bestFit="1" customWidth="1"/>
    <col min="15626" max="15870" width="8.88671875" style="42"/>
    <col min="15871" max="15871" width="51.77734375" style="42" customWidth="1"/>
    <col min="15872" max="15872" width="9.109375" style="42" bestFit="1" customWidth="1"/>
    <col min="15873" max="15873" width="12.77734375" style="42" bestFit="1" customWidth="1"/>
    <col min="15874" max="15874" width="11.5546875" style="42" bestFit="1" customWidth="1"/>
    <col min="15875" max="15875" width="8.88671875" style="42"/>
    <col min="15876" max="15876" width="16" style="42" bestFit="1" customWidth="1"/>
    <col min="15877" max="15877" width="12.21875" style="42" bestFit="1" customWidth="1"/>
    <col min="15878" max="15879" width="11.88671875" style="42" bestFit="1" customWidth="1"/>
    <col min="15880" max="15880" width="9.109375" style="42" bestFit="1" customWidth="1"/>
    <col min="15881" max="15881" width="9.44140625" style="42" bestFit="1" customWidth="1"/>
    <col min="15882" max="16126" width="8.88671875" style="42"/>
    <col min="16127" max="16127" width="51.77734375" style="42" customWidth="1"/>
    <col min="16128" max="16128" width="9.109375" style="42" bestFit="1" customWidth="1"/>
    <col min="16129" max="16129" width="12.77734375" style="42" bestFit="1" customWidth="1"/>
    <col min="16130" max="16130" width="11.5546875" style="42" bestFit="1" customWidth="1"/>
    <col min="16131" max="16131" width="8.88671875" style="42"/>
    <col min="16132" max="16132" width="16" style="42" bestFit="1" customWidth="1"/>
    <col min="16133" max="16133" width="12.21875" style="42" bestFit="1" customWidth="1"/>
    <col min="16134" max="16135" width="11.88671875" style="42" bestFit="1" customWidth="1"/>
    <col min="16136" max="16136" width="9.109375" style="42" bestFit="1" customWidth="1"/>
    <col min="16137" max="16137" width="9.44140625" style="42" bestFit="1" customWidth="1"/>
    <col min="16138" max="16384" width="8.88671875" style="42"/>
  </cols>
  <sheetData>
    <row r="1" spans="1:14" ht="18" x14ac:dyDescent="0.3">
      <c r="A1" s="105" t="s">
        <v>71</v>
      </c>
      <c r="B1" s="105"/>
      <c r="C1" s="105"/>
      <c r="D1" s="105"/>
    </row>
    <row r="2" spans="1:14" x14ac:dyDescent="0.3">
      <c r="A2" s="106" t="s">
        <v>54</v>
      </c>
      <c r="B2" s="106"/>
      <c r="C2" s="106"/>
      <c r="D2" s="106"/>
    </row>
    <row r="3" spans="1:14" x14ac:dyDescent="0.3">
      <c r="A3" s="106" t="s">
        <v>18</v>
      </c>
      <c r="B3" s="106"/>
      <c r="C3" s="106"/>
      <c r="D3" s="106"/>
    </row>
    <row r="4" spans="1:14" ht="15" thickBot="1" x14ac:dyDescent="0.35">
      <c r="E4" s="44"/>
    </row>
    <row r="5" spans="1:14" ht="79.5" customHeight="1" x14ac:dyDescent="0.3">
      <c r="A5" s="45" t="s">
        <v>19</v>
      </c>
      <c r="B5" s="46" t="s">
        <v>70</v>
      </c>
      <c r="C5" s="47"/>
      <c r="D5" s="48" t="s">
        <v>65</v>
      </c>
    </row>
    <row r="6" spans="1:14" ht="41.25" customHeight="1" x14ac:dyDescent="0.3">
      <c r="A6" s="49" t="s">
        <v>20</v>
      </c>
      <c r="B6" s="50" t="s">
        <v>21</v>
      </c>
      <c r="C6" s="50" t="s">
        <v>62</v>
      </c>
      <c r="D6" s="100">
        <f>SUM(D7)</f>
        <v>0</v>
      </c>
      <c r="I6" s="10"/>
      <c r="J6" s="108"/>
      <c r="K6" s="107"/>
      <c r="L6" s="108"/>
      <c r="M6" s="108"/>
      <c r="N6" s="108"/>
    </row>
    <row r="7" spans="1:14" x14ac:dyDescent="0.3">
      <c r="A7" s="51" t="s">
        <v>22</v>
      </c>
      <c r="B7" s="52"/>
      <c r="C7" s="52">
        <v>0</v>
      </c>
      <c r="D7" s="101">
        <f>B7*C7</f>
        <v>0</v>
      </c>
      <c r="G7" s="54"/>
      <c r="I7" s="10"/>
      <c r="J7" s="108"/>
      <c r="K7" s="107"/>
      <c r="L7" s="108"/>
      <c r="M7" s="108"/>
      <c r="N7" s="108"/>
    </row>
    <row r="8" spans="1:14" x14ac:dyDescent="0.3">
      <c r="A8" s="51" t="s">
        <v>22</v>
      </c>
      <c r="B8" s="52"/>
      <c r="C8" s="52">
        <v>0</v>
      </c>
      <c r="D8" s="101">
        <f>B8*C8</f>
        <v>0</v>
      </c>
      <c r="G8" s="54"/>
      <c r="I8" s="10"/>
      <c r="J8" s="10"/>
      <c r="K8" s="11"/>
      <c r="L8" s="10"/>
      <c r="M8" s="10"/>
      <c r="N8" s="10"/>
    </row>
    <row r="9" spans="1:14" ht="39" customHeight="1" x14ac:dyDescent="0.3">
      <c r="A9" s="55" t="s">
        <v>55</v>
      </c>
      <c r="B9" s="50" t="s">
        <v>23</v>
      </c>
      <c r="C9" s="50" t="s">
        <v>64</v>
      </c>
      <c r="D9" s="100">
        <f>SUM(D10:D14)</f>
        <v>67500</v>
      </c>
      <c r="F9" s="54"/>
      <c r="G9" s="54"/>
      <c r="H9" s="54"/>
      <c r="I9" s="12"/>
      <c r="J9" s="13"/>
      <c r="K9" s="13"/>
      <c r="L9" s="13"/>
      <c r="M9" s="13"/>
      <c r="N9" s="13"/>
    </row>
    <row r="10" spans="1:14" x14ac:dyDescent="0.3">
      <c r="A10" s="56" t="s">
        <v>56</v>
      </c>
      <c r="B10" s="52">
        <v>15</v>
      </c>
      <c r="C10" s="52">
        <v>4500</v>
      </c>
      <c r="D10" s="101">
        <f>B10*C10</f>
        <v>67500</v>
      </c>
      <c r="F10" s="54"/>
      <c r="G10" s="54"/>
      <c r="I10" s="14"/>
      <c r="J10" s="14"/>
      <c r="K10" s="14"/>
      <c r="L10" s="14"/>
      <c r="M10" s="14"/>
      <c r="N10" s="14"/>
    </row>
    <row r="11" spans="1:14" x14ac:dyDescent="0.3">
      <c r="A11" s="56" t="s">
        <v>57</v>
      </c>
      <c r="B11" s="52"/>
      <c r="C11" s="52"/>
      <c r="D11" s="101">
        <f>B11*C11</f>
        <v>0</v>
      </c>
      <c r="G11" s="54"/>
      <c r="I11" s="14"/>
      <c r="J11" s="14"/>
      <c r="K11" s="14"/>
      <c r="L11" s="14"/>
      <c r="M11" s="14"/>
      <c r="N11" s="14"/>
    </row>
    <row r="12" spans="1:14" ht="15.75" customHeight="1" x14ac:dyDescent="0.3">
      <c r="A12" s="56" t="s">
        <v>58</v>
      </c>
      <c r="B12" s="52"/>
      <c r="C12" s="52"/>
      <c r="D12" s="101">
        <f>B12*C12</f>
        <v>0</v>
      </c>
      <c r="G12" s="54"/>
      <c r="I12" s="14"/>
      <c r="J12" s="14"/>
      <c r="K12" s="14"/>
      <c r="L12" s="14"/>
      <c r="M12" s="14"/>
      <c r="N12" s="14"/>
    </row>
    <row r="13" spans="1:14" x14ac:dyDescent="0.3">
      <c r="A13" s="56" t="s">
        <v>59</v>
      </c>
      <c r="B13" s="52"/>
      <c r="C13" s="52"/>
      <c r="D13" s="101">
        <f>B13*C13</f>
        <v>0</v>
      </c>
      <c r="G13" s="54"/>
    </row>
    <row r="14" spans="1:14" x14ac:dyDescent="0.3">
      <c r="A14" s="56" t="s">
        <v>60</v>
      </c>
      <c r="B14" s="52"/>
      <c r="C14" s="52"/>
      <c r="D14" s="101">
        <f>B14*C14</f>
        <v>0</v>
      </c>
    </row>
    <row r="15" spans="1:14" ht="72" x14ac:dyDescent="0.3">
      <c r="A15" s="55" t="s">
        <v>24</v>
      </c>
      <c r="B15" s="50" t="s">
        <v>25</v>
      </c>
      <c r="C15" s="50" t="s">
        <v>66</v>
      </c>
      <c r="D15" s="101">
        <f>SUM(D16:D19)</f>
        <v>0</v>
      </c>
    </row>
    <row r="16" spans="1:14" x14ac:dyDescent="0.3">
      <c r="A16" s="56" t="s">
        <v>26</v>
      </c>
      <c r="B16" s="57">
        <v>1</v>
      </c>
      <c r="C16" s="52"/>
      <c r="D16" s="101">
        <f>B16*C16</f>
        <v>0</v>
      </c>
    </row>
    <row r="17" spans="1:11" x14ac:dyDescent="0.3">
      <c r="A17" s="56" t="s">
        <v>27</v>
      </c>
      <c r="B17" s="57"/>
      <c r="C17" s="57"/>
      <c r="D17" s="101">
        <f>B17*C17</f>
        <v>0</v>
      </c>
    </row>
    <row r="18" spans="1:11" ht="57.6" x14ac:dyDescent="0.3">
      <c r="A18" s="56" t="s">
        <v>28</v>
      </c>
      <c r="B18" s="57"/>
      <c r="C18" s="57"/>
      <c r="D18" s="101">
        <f>B18*C18</f>
        <v>0</v>
      </c>
    </row>
    <row r="19" spans="1:11" x14ac:dyDescent="0.3">
      <c r="A19" s="58" t="s">
        <v>61</v>
      </c>
      <c r="B19" s="57"/>
      <c r="C19" s="57"/>
      <c r="D19" s="101">
        <f>B19*C19</f>
        <v>0</v>
      </c>
    </row>
    <row r="20" spans="1:11" ht="43.2" x14ac:dyDescent="0.3">
      <c r="A20" s="55" t="s">
        <v>29</v>
      </c>
      <c r="B20" s="53" t="s">
        <v>30</v>
      </c>
      <c r="C20" s="53" t="s">
        <v>67</v>
      </c>
      <c r="D20" s="101">
        <f>SUM(D21:D23)</f>
        <v>0</v>
      </c>
      <c r="E20" s="13"/>
      <c r="F20" s="13"/>
      <c r="G20" s="13"/>
      <c r="H20" s="13"/>
      <c r="I20" s="13"/>
      <c r="J20" s="13"/>
      <c r="K20" s="13"/>
    </row>
    <row r="21" spans="1:11" x14ac:dyDescent="0.3">
      <c r="A21" s="59" t="s">
        <v>31</v>
      </c>
      <c r="B21" s="57">
        <v>1</v>
      </c>
      <c r="C21" s="57"/>
      <c r="D21" s="101">
        <f>B21*C21</f>
        <v>0</v>
      </c>
      <c r="E21" s="13"/>
      <c r="F21" s="13"/>
      <c r="G21" s="13"/>
      <c r="H21" s="13"/>
      <c r="I21" s="13"/>
      <c r="J21" s="13"/>
      <c r="K21" s="13"/>
    </row>
    <row r="22" spans="1:11" x14ac:dyDescent="0.3">
      <c r="A22" s="59" t="s">
        <v>32</v>
      </c>
      <c r="B22" s="57"/>
      <c r="C22" s="57"/>
      <c r="D22" s="101">
        <f>B22*C22</f>
        <v>0</v>
      </c>
      <c r="E22" s="54"/>
    </row>
    <row r="23" spans="1:11" x14ac:dyDescent="0.3">
      <c r="A23" s="59" t="s">
        <v>33</v>
      </c>
      <c r="B23" s="57"/>
      <c r="C23" s="57"/>
      <c r="D23" s="101">
        <f>B23*C23</f>
        <v>0</v>
      </c>
    </row>
    <row r="24" spans="1:11" ht="57.6" x14ac:dyDescent="0.3">
      <c r="A24" s="55" t="s">
        <v>34</v>
      </c>
      <c r="B24" s="53"/>
      <c r="C24" s="53"/>
      <c r="D24" s="101">
        <f>D25+D29+D33</f>
        <v>0</v>
      </c>
      <c r="E24" s="60"/>
      <c r="F24" s="60"/>
      <c r="G24" s="60"/>
      <c r="H24" s="60"/>
      <c r="I24" s="60"/>
      <c r="J24" s="60"/>
      <c r="K24" s="60"/>
    </row>
    <row r="25" spans="1:11" ht="43.2" x14ac:dyDescent="0.3">
      <c r="A25" s="61" t="s">
        <v>83</v>
      </c>
      <c r="B25" s="62" t="s">
        <v>30</v>
      </c>
      <c r="C25" s="62" t="s">
        <v>67</v>
      </c>
      <c r="D25" s="102">
        <f>SUM(D26:D28)</f>
        <v>0</v>
      </c>
      <c r="E25" s="60"/>
      <c r="F25" s="60"/>
      <c r="G25" s="60"/>
      <c r="H25" s="60"/>
      <c r="I25" s="60"/>
      <c r="J25" s="60"/>
      <c r="K25" s="60"/>
    </row>
    <row r="26" spans="1:11" x14ac:dyDescent="0.3">
      <c r="A26" s="59" t="s">
        <v>36</v>
      </c>
      <c r="B26" s="63">
        <v>1</v>
      </c>
      <c r="C26" s="63"/>
      <c r="D26" s="102">
        <f>B26*C26</f>
        <v>0</v>
      </c>
    </row>
    <row r="27" spans="1:11" x14ac:dyDescent="0.3">
      <c r="A27" s="59" t="s">
        <v>36</v>
      </c>
      <c r="B27" s="63"/>
      <c r="C27" s="63"/>
      <c r="D27" s="102">
        <f>B27*C27</f>
        <v>0</v>
      </c>
    </row>
    <row r="28" spans="1:11" x14ac:dyDescent="0.3">
      <c r="A28" s="59" t="s">
        <v>36</v>
      </c>
      <c r="B28" s="63"/>
      <c r="C28" s="63"/>
      <c r="D28" s="102">
        <f>B28*C28</f>
        <v>0</v>
      </c>
    </row>
    <row r="29" spans="1:11" ht="43.2" x14ac:dyDescent="0.3">
      <c r="A29" s="61" t="s">
        <v>84</v>
      </c>
      <c r="B29" s="62" t="s">
        <v>30</v>
      </c>
      <c r="C29" s="62" t="s">
        <v>67</v>
      </c>
      <c r="D29" s="102">
        <f>SUM(D30:D32)</f>
        <v>0</v>
      </c>
    </row>
    <row r="30" spans="1:11" x14ac:dyDescent="0.3">
      <c r="A30" s="59" t="s">
        <v>36</v>
      </c>
      <c r="B30" s="63"/>
      <c r="C30" s="63"/>
      <c r="D30" s="102">
        <f>B30*C30</f>
        <v>0</v>
      </c>
    </row>
    <row r="31" spans="1:11" x14ac:dyDescent="0.3">
      <c r="A31" s="59" t="s">
        <v>36</v>
      </c>
      <c r="B31" s="63"/>
      <c r="C31" s="63"/>
      <c r="D31" s="102">
        <f>B31*C31</f>
        <v>0</v>
      </c>
    </row>
    <row r="32" spans="1:11" x14ac:dyDescent="0.3">
      <c r="A32" s="59" t="s">
        <v>36</v>
      </c>
      <c r="B32" s="63"/>
      <c r="C32" s="63"/>
      <c r="D32" s="102">
        <f>B32*C32</f>
        <v>0</v>
      </c>
    </row>
    <row r="33" spans="1:11" s="65" customFormat="1" ht="43.2" x14ac:dyDescent="0.3">
      <c r="A33" s="64" t="s">
        <v>85</v>
      </c>
      <c r="B33" s="62" t="s">
        <v>30</v>
      </c>
      <c r="C33" s="62" t="s">
        <v>67</v>
      </c>
      <c r="D33" s="102">
        <f>SUM(D34:D36)</f>
        <v>0</v>
      </c>
    </row>
    <row r="34" spans="1:11" x14ac:dyDescent="0.3">
      <c r="A34" s="59" t="s">
        <v>36</v>
      </c>
      <c r="B34" s="63"/>
      <c r="C34" s="63"/>
      <c r="D34" s="102">
        <f>B34*C34</f>
        <v>0</v>
      </c>
    </row>
    <row r="35" spans="1:11" x14ac:dyDescent="0.3">
      <c r="A35" s="59" t="s">
        <v>36</v>
      </c>
      <c r="B35" s="63"/>
      <c r="C35" s="63"/>
      <c r="D35" s="102">
        <f>B35*C35</f>
        <v>0</v>
      </c>
    </row>
    <row r="36" spans="1:11" x14ac:dyDescent="0.3">
      <c r="A36" s="59" t="s">
        <v>36</v>
      </c>
      <c r="B36" s="63"/>
      <c r="C36" s="63"/>
      <c r="D36" s="102">
        <f>B36*C36</f>
        <v>0</v>
      </c>
    </row>
    <row r="37" spans="1:11" ht="43.2" x14ac:dyDescent="0.3">
      <c r="A37" s="55" t="s">
        <v>35</v>
      </c>
      <c r="B37" s="53" t="s">
        <v>30</v>
      </c>
      <c r="C37" s="53" t="s">
        <v>67</v>
      </c>
      <c r="D37" s="100">
        <f>SUM(D38:D40)</f>
        <v>0</v>
      </c>
      <c r="E37" s="60"/>
      <c r="F37" s="60"/>
      <c r="G37" s="60"/>
      <c r="H37" s="60"/>
      <c r="I37" s="60"/>
      <c r="J37" s="60"/>
      <c r="K37" s="60"/>
    </row>
    <row r="38" spans="1:11" x14ac:dyDescent="0.3">
      <c r="A38" s="59" t="s">
        <v>36</v>
      </c>
      <c r="B38" s="63"/>
      <c r="C38" s="63"/>
      <c r="D38" s="101">
        <f>B38*C38</f>
        <v>0</v>
      </c>
      <c r="E38" s="60"/>
      <c r="F38" s="60"/>
      <c r="G38" s="60"/>
      <c r="H38" s="60"/>
      <c r="I38" s="60"/>
      <c r="J38" s="60"/>
      <c r="K38" s="60"/>
    </row>
    <row r="39" spans="1:11" x14ac:dyDescent="0.3">
      <c r="A39" s="59" t="s">
        <v>36</v>
      </c>
      <c r="B39" s="63"/>
      <c r="C39" s="63"/>
      <c r="D39" s="101">
        <f>B39*C39</f>
        <v>0</v>
      </c>
    </row>
    <row r="40" spans="1:11" x14ac:dyDescent="0.3">
      <c r="A40" s="59" t="s">
        <v>36</v>
      </c>
      <c r="B40" s="63"/>
      <c r="C40" s="63"/>
      <c r="D40" s="101">
        <f>B40*C40</f>
        <v>0</v>
      </c>
    </row>
    <row r="41" spans="1:11" ht="43.2" x14ac:dyDescent="0.3">
      <c r="A41" s="55" t="s">
        <v>37</v>
      </c>
      <c r="B41" s="53" t="s">
        <v>30</v>
      </c>
      <c r="C41" s="53" t="s">
        <v>67</v>
      </c>
      <c r="D41" s="100">
        <f>SUM(D42:D44)</f>
        <v>0</v>
      </c>
    </row>
    <row r="42" spans="1:11" x14ac:dyDescent="0.3">
      <c r="A42" s="59" t="s">
        <v>36</v>
      </c>
      <c r="B42" s="63"/>
      <c r="C42" s="63"/>
      <c r="D42" s="101">
        <f>B42*C42</f>
        <v>0</v>
      </c>
    </row>
    <row r="43" spans="1:11" x14ac:dyDescent="0.3">
      <c r="A43" s="59" t="s">
        <v>36</v>
      </c>
      <c r="B43" s="63"/>
      <c r="C43" s="63"/>
      <c r="D43" s="101">
        <f>B43*C43</f>
        <v>0</v>
      </c>
    </row>
    <row r="44" spans="1:11" x14ac:dyDescent="0.3">
      <c r="A44" s="59" t="s">
        <v>36</v>
      </c>
      <c r="B44" s="63"/>
      <c r="C44" s="63"/>
      <c r="D44" s="101">
        <f>B44*C44</f>
        <v>0</v>
      </c>
    </row>
    <row r="45" spans="1:11" ht="43.2" x14ac:dyDescent="0.3">
      <c r="A45" s="55" t="s">
        <v>38</v>
      </c>
      <c r="B45" s="53" t="s">
        <v>30</v>
      </c>
      <c r="C45" s="53" t="s">
        <v>67</v>
      </c>
      <c r="D45" s="100">
        <f>SUM(D46:D49)</f>
        <v>0</v>
      </c>
    </row>
    <row r="46" spans="1:11" x14ac:dyDescent="0.3">
      <c r="A46" s="59" t="s">
        <v>36</v>
      </c>
      <c r="B46" s="63"/>
      <c r="C46" s="63"/>
      <c r="D46" s="101">
        <f>B46*C46</f>
        <v>0</v>
      </c>
    </row>
    <row r="47" spans="1:11" x14ac:dyDescent="0.3">
      <c r="A47" s="59" t="s">
        <v>36</v>
      </c>
      <c r="B47" s="63"/>
      <c r="C47" s="63"/>
      <c r="D47" s="101">
        <f>B47*C47</f>
        <v>0</v>
      </c>
    </row>
    <row r="48" spans="1:11" x14ac:dyDescent="0.3">
      <c r="A48" s="59" t="s">
        <v>36</v>
      </c>
      <c r="B48" s="63"/>
      <c r="C48" s="63"/>
      <c r="D48" s="101">
        <f>B48*C48</f>
        <v>0</v>
      </c>
    </row>
    <row r="49" spans="1:4" ht="43.2" x14ac:dyDescent="0.3">
      <c r="A49" s="55" t="s">
        <v>39</v>
      </c>
      <c r="B49" s="53" t="s">
        <v>30</v>
      </c>
      <c r="C49" s="53" t="s">
        <v>67</v>
      </c>
      <c r="D49" s="100">
        <f>SUM(D50:D51)</f>
        <v>0</v>
      </c>
    </row>
    <row r="50" spans="1:4" x14ac:dyDescent="0.3">
      <c r="A50" s="59" t="s">
        <v>36</v>
      </c>
      <c r="B50" s="63"/>
      <c r="C50" s="63"/>
      <c r="D50" s="101">
        <f>B50*C50</f>
        <v>0</v>
      </c>
    </row>
    <row r="51" spans="1:4" x14ac:dyDescent="0.3">
      <c r="A51" s="59" t="s">
        <v>36</v>
      </c>
      <c r="B51" s="63"/>
      <c r="C51" s="63"/>
      <c r="D51" s="101">
        <f>B51*C51</f>
        <v>0</v>
      </c>
    </row>
    <row r="52" spans="1:4" ht="43.2" x14ac:dyDescent="0.3">
      <c r="A52" s="55" t="s">
        <v>40</v>
      </c>
      <c r="B52" s="53" t="s">
        <v>30</v>
      </c>
      <c r="C52" s="53" t="s">
        <v>67</v>
      </c>
      <c r="D52" s="100">
        <f>SUM(D53:D54)</f>
        <v>0</v>
      </c>
    </row>
    <row r="53" spans="1:4" x14ac:dyDescent="0.3">
      <c r="A53" s="59" t="s">
        <v>36</v>
      </c>
      <c r="B53" s="63"/>
      <c r="C53" s="63"/>
      <c r="D53" s="101">
        <f>B53*C53</f>
        <v>0</v>
      </c>
    </row>
    <row r="54" spans="1:4" x14ac:dyDescent="0.3">
      <c r="A54" s="59" t="s">
        <v>36</v>
      </c>
      <c r="B54" s="63"/>
      <c r="C54" s="63"/>
      <c r="D54" s="101">
        <f>B54*C54</f>
        <v>0</v>
      </c>
    </row>
    <row r="55" spans="1:4" ht="43.2" x14ac:dyDescent="0.3">
      <c r="A55" s="55" t="s">
        <v>41</v>
      </c>
      <c r="B55" s="53" t="s">
        <v>30</v>
      </c>
      <c r="C55" s="53" t="s">
        <v>67</v>
      </c>
      <c r="D55" s="100">
        <f>SUM(D56:D57)</f>
        <v>0</v>
      </c>
    </row>
    <row r="56" spans="1:4" x14ac:dyDescent="0.3">
      <c r="A56" s="59" t="s">
        <v>36</v>
      </c>
      <c r="B56" s="63"/>
      <c r="C56" s="63"/>
      <c r="D56" s="101">
        <f>B56*C56</f>
        <v>0</v>
      </c>
    </row>
    <row r="57" spans="1:4" x14ac:dyDescent="0.3">
      <c r="A57" s="59" t="s">
        <v>36</v>
      </c>
      <c r="B57" s="63"/>
      <c r="C57" s="63"/>
      <c r="D57" s="101">
        <f>B57*C57</f>
        <v>0</v>
      </c>
    </row>
    <row r="58" spans="1:4" s="65" customFormat="1" ht="43.2" x14ac:dyDescent="0.3">
      <c r="A58" s="55" t="s">
        <v>42</v>
      </c>
      <c r="B58" s="53" t="s">
        <v>30</v>
      </c>
      <c r="C58" s="53" t="s">
        <v>67</v>
      </c>
      <c r="D58" s="100">
        <f>SUM(D59:D60)</f>
        <v>0</v>
      </c>
    </row>
    <row r="59" spans="1:4" x14ac:dyDescent="0.3">
      <c r="A59" s="59" t="s">
        <v>36</v>
      </c>
      <c r="B59" s="63"/>
      <c r="C59" s="63"/>
      <c r="D59" s="101">
        <f>B59*C59</f>
        <v>0</v>
      </c>
    </row>
    <row r="60" spans="1:4" x14ac:dyDescent="0.3">
      <c r="A60" s="59" t="s">
        <v>36</v>
      </c>
      <c r="B60" s="63"/>
      <c r="C60" s="63"/>
      <c r="D60" s="101">
        <f>B60*C60</f>
        <v>0</v>
      </c>
    </row>
    <row r="61" spans="1:4" ht="43.2" x14ac:dyDescent="0.3">
      <c r="A61" s="55" t="s">
        <v>43</v>
      </c>
      <c r="B61" s="53" t="s">
        <v>30</v>
      </c>
      <c r="C61" s="53" t="s">
        <v>67</v>
      </c>
      <c r="D61" s="100">
        <f>SUM(D62:D63)</f>
        <v>0</v>
      </c>
    </row>
    <row r="62" spans="1:4" x14ac:dyDescent="0.3">
      <c r="A62" s="59" t="s">
        <v>36</v>
      </c>
      <c r="B62" s="63"/>
      <c r="C62" s="63"/>
      <c r="D62" s="101">
        <f>B62*C62</f>
        <v>0</v>
      </c>
    </row>
    <row r="63" spans="1:4" x14ac:dyDescent="0.3">
      <c r="A63" s="59" t="s">
        <v>36</v>
      </c>
      <c r="B63" s="63"/>
      <c r="C63" s="63"/>
      <c r="D63" s="101">
        <f>B63*C63</f>
        <v>0</v>
      </c>
    </row>
    <row r="64" spans="1:4" ht="43.2" x14ac:dyDescent="0.3">
      <c r="A64" s="55" t="s">
        <v>44</v>
      </c>
      <c r="B64" s="53" t="s">
        <v>30</v>
      </c>
      <c r="C64" s="53" t="s">
        <v>67</v>
      </c>
      <c r="D64" s="100">
        <f>SUM(D65:D66)</f>
        <v>0</v>
      </c>
    </row>
    <row r="65" spans="1:4" x14ac:dyDescent="0.3">
      <c r="A65" s="66" t="s">
        <v>22</v>
      </c>
      <c r="B65" s="63"/>
      <c r="C65" s="63"/>
      <c r="D65" s="101">
        <f>B65*C65</f>
        <v>0</v>
      </c>
    </row>
    <row r="66" spans="1:4" x14ac:dyDescent="0.3">
      <c r="A66" s="66" t="s">
        <v>22</v>
      </c>
      <c r="B66" s="63"/>
      <c r="C66" s="63"/>
      <c r="D66" s="101">
        <f>B66*C66</f>
        <v>0</v>
      </c>
    </row>
    <row r="67" spans="1:4" ht="43.2" x14ac:dyDescent="0.3">
      <c r="A67" s="55" t="s">
        <v>45</v>
      </c>
      <c r="B67" s="53" t="s">
        <v>30</v>
      </c>
      <c r="C67" s="53" t="s">
        <v>67</v>
      </c>
      <c r="D67" s="100">
        <f>SUM(D68:D69)</f>
        <v>0</v>
      </c>
    </row>
    <row r="68" spans="1:4" x14ac:dyDescent="0.3">
      <c r="A68" s="66" t="s">
        <v>22</v>
      </c>
      <c r="B68" s="63"/>
      <c r="C68" s="63"/>
      <c r="D68" s="101">
        <f>B68*C68</f>
        <v>0</v>
      </c>
    </row>
    <row r="69" spans="1:4" x14ac:dyDescent="0.3">
      <c r="A69" s="66" t="s">
        <v>22</v>
      </c>
      <c r="B69" s="63"/>
      <c r="C69" s="63"/>
      <c r="D69" s="101">
        <f>B69*C69</f>
        <v>0</v>
      </c>
    </row>
    <row r="70" spans="1:4" ht="33" customHeight="1" x14ac:dyDescent="0.3">
      <c r="A70" s="55" t="s">
        <v>46</v>
      </c>
      <c r="B70" s="67"/>
      <c r="C70" s="67"/>
      <c r="D70" s="100">
        <f>D71+D74+D77+D80</f>
        <v>0</v>
      </c>
    </row>
    <row r="71" spans="1:4" ht="43.2" x14ac:dyDescent="0.3">
      <c r="A71" s="61" t="s">
        <v>47</v>
      </c>
      <c r="B71" s="62" t="s">
        <v>30</v>
      </c>
      <c r="C71" s="62" t="s">
        <v>67</v>
      </c>
      <c r="D71" s="103">
        <f>SUM(D72:D73)</f>
        <v>0</v>
      </c>
    </row>
    <row r="72" spans="1:4" x14ac:dyDescent="0.3">
      <c r="A72" s="66" t="s">
        <v>22</v>
      </c>
      <c r="B72" s="63"/>
      <c r="C72" s="63"/>
      <c r="D72" s="102">
        <f>B72*C72</f>
        <v>0</v>
      </c>
    </row>
    <row r="73" spans="1:4" x14ac:dyDescent="0.3">
      <c r="A73" s="66" t="s">
        <v>22</v>
      </c>
      <c r="B73" s="63"/>
      <c r="C73" s="63"/>
      <c r="D73" s="102">
        <f>B73*C73</f>
        <v>0</v>
      </c>
    </row>
    <row r="74" spans="1:4" ht="43.2" x14ac:dyDescent="0.3">
      <c r="A74" s="61" t="s">
        <v>48</v>
      </c>
      <c r="B74" s="62" t="s">
        <v>30</v>
      </c>
      <c r="C74" s="62" t="s">
        <v>67</v>
      </c>
      <c r="D74" s="103">
        <f>SUM(D75:D76)</f>
        <v>0</v>
      </c>
    </row>
    <row r="75" spans="1:4" x14ac:dyDescent="0.3">
      <c r="A75" s="66" t="s">
        <v>22</v>
      </c>
      <c r="B75" s="63"/>
      <c r="C75" s="63"/>
      <c r="D75" s="102">
        <f>B75*C75</f>
        <v>0</v>
      </c>
    </row>
    <row r="76" spans="1:4" x14ac:dyDescent="0.3">
      <c r="A76" s="66" t="s">
        <v>22</v>
      </c>
      <c r="B76" s="63"/>
      <c r="C76" s="63"/>
      <c r="D76" s="102">
        <f>B76*C76</f>
        <v>0</v>
      </c>
    </row>
    <row r="77" spans="1:4" ht="43.2" x14ac:dyDescent="0.3">
      <c r="A77" s="61" t="s">
        <v>49</v>
      </c>
      <c r="B77" s="62" t="s">
        <v>30</v>
      </c>
      <c r="C77" s="62" t="s">
        <v>67</v>
      </c>
      <c r="D77" s="103">
        <f>SUM(D78:D79)</f>
        <v>0</v>
      </c>
    </row>
    <row r="78" spans="1:4" x14ac:dyDescent="0.3">
      <c r="A78" s="66" t="s">
        <v>22</v>
      </c>
      <c r="B78" s="63"/>
      <c r="C78" s="63"/>
      <c r="D78" s="102">
        <f>B78*C78</f>
        <v>0</v>
      </c>
    </row>
    <row r="79" spans="1:4" x14ac:dyDescent="0.3">
      <c r="A79" s="66" t="s">
        <v>22</v>
      </c>
      <c r="B79" s="63"/>
      <c r="C79" s="63"/>
      <c r="D79" s="102">
        <f>B79*C79</f>
        <v>0</v>
      </c>
    </row>
    <row r="80" spans="1:4" ht="43.2" x14ac:dyDescent="0.3">
      <c r="A80" s="61" t="s">
        <v>50</v>
      </c>
      <c r="B80" s="62" t="s">
        <v>30</v>
      </c>
      <c r="C80" s="62" t="s">
        <v>67</v>
      </c>
      <c r="D80" s="103">
        <f>SUM(D81:D82)</f>
        <v>0</v>
      </c>
    </row>
    <row r="81" spans="1:5" x14ac:dyDescent="0.3">
      <c r="A81" s="66" t="s">
        <v>22</v>
      </c>
      <c r="B81" s="63"/>
      <c r="C81" s="63"/>
      <c r="D81" s="102">
        <f>B81*C81</f>
        <v>0</v>
      </c>
    </row>
    <row r="82" spans="1:5" x14ac:dyDescent="0.3">
      <c r="A82" s="66" t="s">
        <v>22</v>
      </c>
      <c r="B82" s="63"/>
      <c r="C82" s="63"/>
      <c r="D82" s="102">
        <f>B82*C82</f>
        <v>0</v>
      </c>
    </row>
    <row r="83" spans="1:5" ht="43.2" x14ac:dyDescent="0.3">
      <c r="A83" s="55" t="s">
        <v>51</v>
      </c>
      <c r="B83" s="53" t="s">
        <v>30</v>
      </c>
      <c r="C83" s="53" t="s">
        <v>67</v>
      </c>
      <c r="D83" s="100">
        <f>SUM(D84:D85)</f>
        <v>0</v>
      </c>
    </row>
    <row r="84" spans="1:5" x14ac:dyDescent="0.3">
      <c r="A84" s="58" t="s">
        <v>22</v>
      </c>
      <c r="B84" s="63"/>
      <c r="C84" s="63"/>
      <c r="D84" s="101">
        <f>B84*C84</f>
        <v>0</v>
      </c>
    </row>
    <row r="85" spans="1:5" x14ac:dyDescent="0.3">
      <c r="A85" s="58" t="s">
        <v>22</v>
      </c>
      <c r="B85" s="63"/>
      <c r="C85" s="63"/>
      <c r="D85" s="101">
        <f>B85*C85</f>
        <v>0</v>
      </c>
    </row>
    <row r="86" spans="1:5" x14ac:dyDescent="0.3">
      <c r="A86" s="68" t="s">
        <v>69</v>
      </c>
      <c r="B86" s="69"/>
      <c r="C86" s="70"/>
      <c r="D86" s="104">
        <f>D83+D70+D67+D64+D61+D58+D55+D52+D49+D45+D41+D37+D24+D20+D15+D9+D6</f>
        <v>67500</v>
      </c>
    </row>
    <row r="87" spans="1:5" x14ac:dyDescent="0.3">
      <c r="A87" s="71" t="s">
        <v>68</v>
      </c>
      <c r="B87" s="72"/>
      <c r="C87" s="73"/>
      <c r="D87" s="104">
        <v>327800</v>
      </c>
    </row>
    <row r="88" spans="1:5" x14ac:dyDescent="0.3">
      <c r="A88" s="71" t="s">
        <v>99</v>
      </c>
      <c r="B88" s="72"/>
      <c r="C88" s="73"/>
      <c r="D88" s="104">
        <f>D86-D87</f>
        <v>-260300</v>
      </c>
      <c r="E88" s="54"/>
    </row>
    <row r="89" spans="1:5" x14ac:dyDescent="0.3">
      <c r="A89" s="74" t="s">
        <v>52</v>
      </c>
      <c r="B89" s="75"/>
      <c r="C89" s="76"/>
      <c r="D89" s="77"/>
    </row>
    <row r="90" spans="1:5" x14ac:dyDescent="0.3">
      <c r="A90" s="78"/>
      <c r="D90" s="79"/>
    </row>
    <row r="91" spans="1:5" x14ac:dyDescent="0.3">
      <c r="A91" s="80" t="s">
        <v>53</v>
      </c>
      <c r="B91" s="81"/>
      <c r="C91" s="82"/>
      <c r="D91" s="83"/>
    </row>
    <row r="92" spans="1:5" x14ac:dyDescent="0.3">
      <c r="A92" s="78" t="s">
        <v>63</v>
      </c>
    </row>
    <row r="93" spans="1:5" x14ac:dyDescent="0.3">
      <c r="A93" s="84" t="s">
        <v>100</v>
      </c>
    </row>
    <row r="94" spans="1:5" x14ac:dyDescent="0.3">
      <c r="A94" s="84" t="s">
        <v>101</v>
      </c>
    </row>
    <row r="95" spans="1:5" ht="30.9" customHeight="1" x14ac:dyDescent="0.3">
      <c r="A95" s="109" t="s">
        <v>94</v>
      </c>
      <c r="B95" s="109"/>
      <c r="C95" s="109"/>
      <c r="D95" s="109"/>
    </row>
    <row r="96" spans="1:5" x14ac:dyDescent="0.3">
      <c r="A96" s="42" t="s">
        <v>89</v>
      </c>
    </row>
    <row r="97" spans="1:4" ht="28.5" customHeight="1" x14ac:dyDescent="0.3">
      <c r="A97" s="109" t="s">
        <v>90</v>
      </c>
      <c r="B97" s="109"/>
      <c r="C97" s="109"/>
      <c r="D97" s="109"/>
    </row>
    <row r="98" spans="1:4" ht="23.4" x14ac:dyDescent="0.3">
      <c r="A98" s="110" t="s">
        <v>96</v>
      </c>
      <c r="B98" s="110"/>
      <c r="C98" s="110"/>
      <c r="D98" s="110"/>
    </row>
  </sheetData>
  <sheetProtection deleteColumns="0" deleteRows="0"/>
  <mergeCells count="11">
    <mergeCell ref="A97:D97"/>
    <mergeCell ref="A98:D98"/>
    <mergeCell ref="M6:M7"/>
    <mergeCell ref="N6:N7"/>
    <mergeCell ref="J6:J7"/>
    <mergeCell ref="A95:D95"/>
    <mergeCell ref="A1:D1"/>
    <mergeCell ref="A2:D2"/>
    <mergeCell ref="A3:D3"/>
    <mergeCell ref="K6:K7"/>
    <mergeCell ref="L6:L7"/>
  </mergeCells>
  <conditionalFormatting sqref="D88">
    <cfRule type="cellIs" dxfId="4" priority="1" operator="lessThan">
      <formula>$D$87*0.1</formula>
    </cfRule>
    <cfRule type="cellIs" dxfId="3" priority="2" operator="greaterThan">
      <formula>$D$87*0.1</formula>
    </cfRule>
  </conditionalFormatting>
  <pageMargins left="0.7" right="0.7" top="0.75" bottom="0.75" header="0.3" footer="0.3"/>
  <pageSetup paperSize="9" scale="76" fitToHeight="0" orientation="portrait" r:id="rId1"/>
  <ignoredErrors>
    <ignoredError sqref="D9 D15 D33 D29 D20 D37 D41 D45 D49 D52 D55 D58 D61 D64 D67 D7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view="pageBreakPreview" topLeftCell="A22" zoomScale="85" zoomScaleNormal="110" zoomScaleSheetLayoutView="85" workbookViewId="0">
      <selection activeCell="B32" activeCellId="1" sqref="B19:D19 B32:D33"/>
    </sheetView>
  </sheetViews>
  <sheetFormatPr defaultColWidth="9.109375" defaultRowHeight="14.4" x14ac:dyDescent="0.3"/>
  <cols>
    <col min="1" max="1" width="63.77734375" style="42" customWidth="1"/>
    <col min="2" max="2" width="9.44140625" style="42" customWidth="1"/>
    <col min="3" max="3" width="9.77734375" style="42" customWidth="1"/>
    <col min="4" max="4" width="10.109375" style="42" customWidth="1"/>
    <col min="5" max="16384" width="9.109375" style="42"/>
  </cols>
  <sheetData>
    <row r="1" spans="1:4" ht="23.4" x14ac:dyDescent="0.3">
      <c r="A1" s="41" t="s">
        <v>80</v>
      </c>
      <c r="B1" s="85"/>
      <c r="C1" s="85"/>
      <c r="D1" s="85"/>
    </row>
    <row r="2" spans="1:4" x14ac:dyDescent="0.3">
      <c r="A2" s="86"/>
      <c r="B2" s="86"/>
    </row>
    <row r="3" spans="1:4" x14ac:dyDescent="0.3">
      <c r="A3" s="96" t="s">
        <v>95</v>
      </c>
      <c r="B3" s="86"/>
    </row>
    <row r="4" spans="1:4" x14ac:dyDescent="0.3">
      <c r="A4" s="96" t="s">
        <v>1</v>
      </c>
      <c r="B4" s="86"/>
    </row>
    <row r="6" spans="1:4" x14ac:dyDescent="0.3">
      <c r="A6" s="87"/>
      <c r="B6" s="88" t="s">
        <v>3</v>
      </c>
      <c r="C6" s="89" t="s">
        <v>0</v>
      </c>
      <c r="D6" s="89" t="s">
        <v>74</v>
      </c>
    </row>
    <row r="7" spans="1:4" x14ac:dyDescent="0.3">
      <c r="A7" s="111" t="s">
        <v>9</v>
      </c>
      <c r="B7" s="112"/>
      <c r="C7" s="112"/>
      <c r="D7" s="113"/>
    </row>
    <row r="8" spans="1:4" x14ac:dyDescent="0.3">
      <c r="A8" s="90" t="s">
        <v>2</v>
      </c>
      <c r="B8" s="91">
        <v>50</v>
      </c>
      <c r="C8" s="91">
        <v>100</v>
      </c>
      <c r="D8" s="91">
        <v>150</v>
      </c>
    </row>
    <row r="9" spans="1:4" x14ac:dyDescent="0.3">
      <c r="A9" s="91"/>
      <c r="B9" s="91"/>
      <c r="C9" s="91"/>
      <c r="D9" s="91"/>
    </row>
    <row r="10" spans="1:4" x14ac:dyDescent="0.3">
      <c r="A10" s="91"/>
      <c r="B10" s="91"/>
      <c r="C10" s="91"/>
      <c r="D10" s="91"/>
    </row>
    <row r="11" spans="1:4" x14ac:dyDescent="0.3">
      <c r="A11" s="91"/>
      <c r="B11" s="91"/>
      <c r="C11" s="91"/>
      <c r="D11" s="91"/>
    </row>
    <row r="12" spans="1:4" x14ac:dyDescent="0.3">
      <c r="A12" s="91"/>
      <c r="B12" s="91"/>
      <c r="C12" s="91"/>
      <c r="D12" s="91"/>
    </row>
    <row r="13" spans="1:4" x14ac:dyDescent="0.3">
      <c r="A13" s="91"/>
      <c r="B13" s="91"/>
      <c r="C13" s="91"/>
      <c r="D13" s="91"/>
    </row>
    <row r="14" spans="1:4" x14ac:dyDescent="0.3">
      <c r="A14" s="91"/>
      <c r="B14" s="91"/>
      <c r="C14" s="91"/>
      <c r="D14" s="91"/>
    </row>
    <row r="15" spans="1:4" x14ac:dyDescent="0.3">
      <c r="A15" s="91"/>
      <c r="B15" s="91"/>
      <c r="C15" s="91"/>
      <c r="D15" s="91"/>
    </row>
    <row r="16" spans="1:4" x14ac:dyDescent="0.3">
      <c r="A16" s="91"/>
      <c r="B16" s="91"/>
      <c r="C16" s="91"/>
      <c r="D16" s="91"/>
    </row>
    <row r="17" spans="1:4" x14ac:dyDescent="0.3">
      <c r="A17" s="91"/>
      <c r="B17" s="91"/>
      <c r="C17" s="91"/>
      <c r="D17" s="91"/>
    </row>
    <row r="18" spans="1:4" x14ac:dyDescent="0.3">
      <c r="A18" s="91"/>
      <c r="B18" s="91"/>
      <c r="C18" s="91"/>
      <c r="D18" s="91"/>
    </row>
    <row r="19" spans="1:4" x14ac:dyDescent="0.3">
      <c r="A19" s="92" t="s">
        <v>87</v>
      </c>
      <c r="B19" s="92">
        <f>SUM(B8:B18)</f>
        <v>50</v>
      </c>
      <c r="C19" s="92">
        <f t="shared" ref="C19:D19" si="0">SUM(C8:C18)</f>
        <v>100</v>
      </c>
      <c r="D19" s="92">
        <f t="shared" si="0"/>
        <v>150</v>
      </c>
    </row>
    <row r="20" spans="1:4" x14ac:dyDescent="0.3">
      <c r="A20" s="111" t="s">
        <v>10</v>
      </c>
      <c r="B20" s="112"/>
      <c r="C20" s="112"/>
      <c r="D20" s="113"/>
    </row>
    <row r="21" spans="1:4" x14ac:dyDescent="0.3">
      <c r="A21" s="90" t="s">
        <v>4</v>
      </c>
      <c r="B21" s="91">
        <v>5</v>
      </c>
      <c r="C21" s="91">
        <v>7</v>
      </c>
      <c r="D21" s="91">
        <v>10</v>
      </c>
    </row>
    <row r="22" spans="1:4" x14ac:dyDescent="0.3">
      <c r="A22" s="90" t="s">
        <v>81</v>
      </c>
      <c r="B22" s="91">
        <v>10</v>
      </c>
      <c r="C22" s="91">
        <v>15</v>
      </c>
      <c r="D22" s="91">
        <v>20</v>
      </c>
    </row>
    <row r="23" spans="1:4" x14ac:dyDescent="0.3">
      <c r="A23" s="90" t="s">
        <v>79</v>
      </c>
      <c r="B23" s="91">
        <v>50</v>
      </c>
      <c r="C23" s="91">
        <v>80</v>
      </c>
      <c r="D23" s="91">
        <v>100</v>
      </c>
    </row>
    <row r="24" spans="1:4" x14ac:dyDescent="0.3">
      <c r="A24" s="91"/>
      <c r="B24" s="91"/>
      <c r="C24" s="91"/>
      <c r="D24" s="91"/>
    </row>
    <row r="25" spans="1:4" x14ac:dyDescent="0.3">
      <c r="A25" s="91"/>
      <c r="B25" s="91"/>
      <c r="C25" s="91"/>
      <c r="D25" s="91"/>
    </row>
    <row r="26" spans="1:4" x14ac:dyDescent="0.3">
      <c r="A26" s="91"/>
      <c r="B26" s="91"/>
      <c r="C26" s="91"/>
      <c r="D26" s="91"/>
    </row>
    <row r="27" spans="1:4" x14ac:dyDescent="0.3">
      <c r="A27" s="91"/>
      <c r="B27" s="91"/>
      <c r="C27" s="91"/>
      <c r="D27" s="91"/>
    </row>
    <row r="28" spans="1:4" x14ac:dyDescent="0.3">
      <c r="A28" s="91"/>
      <c r="B28" s="91"/>
      <c r="C28" s="91"/>
      <c r="D28" s="91"/>
    </row>
    <row r="29" spans="1:4" x14ac:dyDescent="0.3">
      <c r="A29" s="91"/>
      <c r="B29" s="91"/>
      <c r="C29" s="91"/>
      <c r="D29" s="91"/>
    </row>
    <row r="30" spans="1:4" x14ac:dyDescent="0.3">
      <c r="A30" s="91"/>
      <c r="B30" s="91"/>
      <c r="C30" s="91"/>
      <c r="D30" s="91"/>
    </row>
    <row r="31" spans="1:4" x14ac:dyDescent="0.3">
      <c r="A31" s="91"/>
      <c r="B31" s="91"/>
      <c r="C31" s="91"/>
      <c r="D31" s="91"/>
    </row>
    <row r="32" spans="1:4" x14ac:dyDescent="0.3">
      <c r="A32" s="92" t="s">
        <v>88</v>
      </c>
      <c r="B32" s="93">
        <f>SUM(B21:B31)</f>
        <v>65</v>
      </c>
      <c r="C32" s="93">
        <f>SUM(C21:C31)</f>
        <v>102</v>
      </c>
      <c r="D32" s="93">
        <f>SUM(D21:D31)</f>
        <v>130</v>
      </c>
    </row>
    <row r="33" spans="1:4" x14ac:dyDescent="0.3">
      <c r="A33" s="94" t="s">
        <v>86</v>
      </c>
      <c r="B33" s="95">
        <f>B19-B32</f>
        <v>-15</v>
      </c>
      <c r="C33" s="95">
        <f>C19-C32</f>
        <v>-2</v>
      </c>
      <c r="D33" s="95">
        <f>D19-D32</f>
        <v>20</v>
      </c>
    </row>
    <row r="35" spans="1:4" x14ac:dyDescent="0.3">
      <c r="A35" s="65" t="s">
        <v>5</v>
      </c>
    </row>
    <row r="36" spans="1:4" ht="34.950000000000003" customHeight="1" x14ac:dyDescent="0.3">
      <c r="A36" s="109" t="s">
        <v>7</v>
      </c>
      <c r="B36" s="109"/>
      <c r="C36" s="109"/>
      <c r="D36" s="109"/>
    </row>
    <row r="37" spans="1:4" ht="28.5" customHeight="1" x14ac:dyDescent="0.3">
      <c r="A37" s="109" t="s">
        <v>6</v>
      </c>
      <c r="B37" s="109"/>
      <c r="C37" s="109"/>
      <c r="D37" s="109"/>
    </row>
  </sheetData>
  <sheetProtection deleteColumns="0"/>
  <mergeCells count="4">
    <mergeCell ref="A7:D7"/>
    <mergeCell ref="A20:D20"/>
    <mergeCell ref="A36:D36"/>
    <mergeCell ref="A37:D37"/>
  </mergeCells>
  <pageMargins left="0.70866141732283472" right="0.70866141732283472" top="0.74803149606299213" bottom="0.74803149606299213" header="0.31496062992125984" footer="0.31496062992125984"/>
  <pageSetup paperSize="9" scale="95"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view="pageBreakPreview" topLeftCell="A13" zoomScaleNormal="100" zoomScaleSheetLayoutView="100" workbookViewId="0">
      <selection activeCell="D27" sqref="D27"/>
    </sheetView>
  </sheetViews>
  <sheetFormatPr defaultRowHeight="14.4" x14ac:dyDescent="0.3"/>
  <cols>
    <col min="1" max="1" width="80.77734375" customWidth="1"/>
    <col min="2" max="2" width="19.21875" customWidth="1"/>
  </cols>
  <sheetData>
    <row r="1" spans="1:7" ht="23.4" x14ac:dyDescent="0.3">
      <c r="A1" s="18" t="s">
        <v>12</v>
      </c>
      <c r="B1" s="19"/>
      <c r="C1" s="8"/>
      <c r="D1" s="8"/>
      <c r="E1" s="8"/>
      <c r="F1" s="8"/>
      <c r="G1" s="8"/>
    </row>
    <row r="2" spans="1:7" ht="23.4" x14ac:dyDescent="0.3">
      <c r="A2" s="8"/>
      <c r="B2" s="8"/>
      <c r="C2" s="8"/>
      <c r="D2" s="8"/>
      <c r="E2" s="8"/>
      <c r="F2" s="8"/>
      <c r="G2" s="8"/>
    </row>
    <row r="3" spans="1:7" ht="28.8" x14ac:dyDescent="0.3">
      <c r="A3" s="38" t="s">
        <v>19</v>
      </c>
      <c r="B3" s="39" t="s">
        <v>11</v>
      </c>
      <c r="C3" s="9"/>
    </row>
    <row r="4" spans="1:7" ht="28.8" x14ac:dyDescent="0.3">
      <c r="A4" s="22" t="s">
        <v>20</v>
      </c>
      <c r="B4" s="32">
        <f>'Buget Investitii'!D6</f>
        <v>0</v>
      </c>
      <c r="C4" s="9"/>
    </row>
    <row r="5" spans="1:7" ht="28.8" x14ac:dyDescent="0.3">
      <c r="A5" s="24" t="s">
        <v>55</v>
      </c>
      <c r="B5" s="32">
        <f>'Buget Investitii'!D9</f>
        <v>67500</v>
      </c>
      <c r="C5" s="9"/>
    </row>
    <row r="6" spans="1:7" ht="18" x14ac:dyDescent="0.3">
      <c r="A6" s="24" t="s">
        <v>24</v>
      </c>
      <c r="B6" s="32">
        <f>'Buget Investitii'!D15</f>
        <v>0</v>
      </c>
      <c r="C6" s="9"/>
    </row>
    <row r="7" spans="1:7" ht="28.8" x14ac:dyDescent="0.3">
      <c r="A7" s="24" t="s">
        <v>29</v>
      </c>
      <c r="B7" s="32">
        <f>'Buget Investitii'!D20</f>
        <v>0</v>
      </c>
      <c r="C7" s="9"/>
    </row>
    <row r="8" spans="1:7" ht="43.2" x14ac:dyDescent="0.3">
      <c r="A8" s="24" t="s">
        <v>34</v>
      </c>
      <c r="B8" s="32">
        <f>'Buget Investitii'!D24</f>
        <v>0</v>
      </c>
      <c r="C8" s="9"/>
    </row>
    <row r="9" spans="1:7" ht="28.8" x14ac:dyDescent="0.3">
      <c r="A9" s="24" t="s">
        <v>35</v>
      </c>
      <c r="B9" s="32">
        <f>'Buget Investitii'!D37</f>
        <v>0</v>
      </c>
      <c r="C9" s="9"/>
    </row>
    <row r="10" spans="1:7" ht="43.2" x14ac:dyDescent="0.3">
      <c r="A10" s="24" t="s">
        <v>37</v>
      </c>
      <c r="B10" s="32">
        <f>'Buget Investitii'!D41</f>
        <v>0</v>
      </c>
      <c r="C10" s="9"/>
    </row>
    <row r="11" spans="1:7" ht="18" x14ac:dyDescent="0.3">
      <c r="A11" s="24" t="s">
        <v>38</v>
      </c>
      <c r="B11" s="32">
        <f>'Buget Investitii'!D45</f>
        <v>0</v>
      </c>
      <c r="C11" s="9"/>
    </row>
    <row r="12" spans="1:7" ht="18" x14ac:dyDescent="0.3">
      <c r="A12" s="24" t="s">
        <v>39</v>
      </c>
      <c r="B12" s="32">
        <f>'Buget Investitii'!D49</f>
        <v>0</v>
      </c>
      <c r="C12" s="9"/>
    </row>
    <row r="13" spans="1:7" ht="28.8" x14ac:dyDescent="0.3">
      <c r="A13" s="24" t="s">
        <v>40</v>
      </c>
      <c r="B13" s="32">
        <f>'Buget Investitii'!D52</f>
        <v>0</v>
      </c>
      <c r="C13" s="9"/>
    </row>
    <row r="14" spans="1:7" ht="18" x14ac:dyDescent="0.3">
      <c r="A14" s="24" t="s">
        <v>41</v>
      </c>
      <c r="B14" s="32">
        <f>'Buget Investitii'!D55</f>
        <v>0</v>
      </c>
      <c r="C14" s="9"/>
    </row>
    <row r="15" spans="1:7" ht="18" x14ac:dyDescent="0.3">
      <c r="A15" s="24" t="s">
        <v>42</v>
      </c>
      <c r="B15" s="32">
        <f>'Buget Investitii'!D58</f>
        <v>0</v>
      </c>
      <c r="C15" s="9"/>
    </row>
    <row r="16" spans="1:7" ht="18" x14ac:dyDescent="0.3">
      <c r="A16" s="24" t="s">
        <v>43</v>
      </c>
      <c r="B16" s="32">
        <f>'Buget Investitii'!D61</f>
        <v>0</v>
      </c>
      <c r="C16" s="9"/>
    </row>
    <row r="17" spans="1:5" ht="18" x14ac:dyDescent="0.3">
      <c r="A17" s="24" t="s">
        <v>44</v>
      </c>
      <c r="B17" s="32">
        <f>'Buget Investitii'!D64</f>
        <v>0</v>
      </c>
      <c r="C17" s="9"/>
    </row>
    <row r="18" spans="1:5" ht="18" x14ac:dyDescent="0.3">
      <c r="A18" s="24" t="s">
        <v>45</v>
      </c>
      <c r="B18" s="32">
        <f>'Buget Investitii'!D67</f>
        <v>0</v>
      </c>
      <c r="C18" s="9"/>
    </row>
    <row r="19" spans="1:5" ht="18" x14ac:dyDescent="0.3">
      <c r="A19" s="24" t="s">
        <v>46</v>
      </c>
      <c r="B19" s="32">
        <f>'Buget Investitii'!D70</f>
        <v>0</v>
      </c>
      <c r="C19" s="9"/>
    </row>
    <row r="20" spans="1:5" ht="18" x14ac:dyDescent="0.3">
      <c r="A20" s="24" t="s">
        <v>51</v>
      </c>
      <c r="B20" s="32">
        <f>'Buget Investitii'!D83</f>
        <v>0</v>
      </c>
      <c r="C20" s="9"/>
    </row>
    <row r="21" spans="1:5" ht="18" x14ac:dyDescent="0.3">
      <c r="A21" s="25" t="s">
        <v>13</v>
      </c>
      <c r="B21" s="98">
        <f>SUM(B4:B20)</f>
        <v>67500</v>
      </c>
      <c r="C21" s="9"/>
    </row>
    <row r="22" spans="1:5" ht="18" x14ac:dyDescent="0.3">
      <c r="A22" s="26"/>
      <c r="B22" s="23"/>
      <c r="C22" s="9"/>
    </row>
    <row r="23" spans="1:5" ht="18" x14ac:dyDescent="0.3">
      <c r="A23" s="27" t="s">
        <v>72</v>
      </c>
      <c r="B23" s="28">
        <v>216000</v>
      </c>
      <c r="C23" s="9"/>
    </row>
    <row r="24" spans="1:5" ht="18" x14ac:dyDescent="0.3">
      <c r="A24" s="27" t="s">
        <v>73</v>
      </c>
      <c r="B24" s="99">
        <f>'Buget Investitii'!D9</f>
        <v>67500</v>
      </c>
      <c r="C24" s="9"/>
    </row>
    <row r="25" spans="1:5" ht="18" x14ac:dyDescent="0.3">
      <c r="A25" s="29" t="s">
        <v>15</v>
      </c>
      <c r="B25" s="30">
        <f>B24-B23</f>
        <v>-148500</v>
      </c>
      <c r="C25" s="9"/>
    </row>
    <row r="26" spans="1:5" ht="18" x14ac:dyDescent="0.3">
      <c r="A26" s="31"/>
      <c r="B26" s="32"/>
      <c r="C26" s="9"/>
    </row>
    <row r="27" spans="1:5" ht="18" x14ac:dyDescent="0.3">
      <c r="A27" s="26" t="s">
        <v>14</v>
      </c>
      <c r="B27" s="33">
        <v>327800</v>
      </c>
      <c r="C27" s="9"/>
    </row>
    <row r="28" spans="1:5" x14ac:dyDescent="0.3">
      <c r="A28" s="34" t="s">
        <v>16</v>
      </c>
      <c r="B28" s="35">
        <f>IF(B25&gt;=0,B21-B25-B27,B21-B27)</f>
        <v>-260300</v>
      </c>
      <c r="E28" s="97"/>
    </row>
    <row r="29" spans="1:5" x14ac:dyDescent="0.3">
      <c r="A29" s="36" t="s">
        <v>17</v>
      </c>
      <c r="B29" s="37">
        <f>B28/B27</f>
        <v>-0.79408175716900553</v>
      </c>
    </row>
    <row r="31" spans="1:5" x14ac:dyDescent="0.3">
      <c r="A31" s="5" t="s">
        <v>5</v>
      </c>
    </row>
    <row r="32" spans="1:5" x14ac:dyDescent="0.3">
      <c r="A32" s="6" t="s">
        <v>97</v>
      </c>
      <c r="B32" s="6"/>
      <c r="C32" s="6"/>
      <c r="D32" s="6"/>
      <c r="E32" s="6"/>
    </row>
    <row r="33" spans="1:5" x14ac:dyDescent="0.3">
      <c r="A33" s="7" t="s">
        <v>98</v>
      </c>
      <c r="B33" s="7"/>
      <c r="C33" s="7"/>
      <c r="D33" s="7"/>
      <c r="E33" s="7"/>
    </row>
  </sheetData>
  <sheetProtection algorithmName="SHA-512" hashValue="OhqtBG793V25cD6H3L0PqSr+ymE6+BZsN6DRm771VDdTNvr7Y9v8uL31OAwqwhcgXNAScYubZJDiD4O+0mScGA==" saltValue="al80RjriKS4McEvmxXPtWQ==" spinCount="100000" sheet="1" objects="1" scenarios="1"/>
  <conditionalFormatting sqref="B29">
    <cfRule type="cellIs" dxfId="2" priority="1" operator="between">
      <formula>0.15</formula>
      <formula>1</formula>
    </cfRule>
    <cfRule type="cellIs" dxfId="1" priority="2" operator="between">
      <formula>0.1001</formula>
      <formula>0.1499</formula>
    </cfRule>
    <cfRule type="cellIs" dxfId="0" priority="3" operator="equal">
      <formula>0.1</formula>
    </cfRule>
  </conditionalFormatting>
  <pageMargins left="0.7" right="0.7" top="0.75" bottom="0.75" header="0.3" footer="0.3"/>
  <pageSetup scale="91"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8"/>
  <sheetViews>
    <sheetView view="pageBreakPreview" zoomScale="85" zoomScaleNormal="100" zoomScaleSheetLayoutView="85" workbookViewId="0">
      <selection activeCell="B4" sqref="B4"/>
    </sheetView>
  </sheetViews>
  <sheetFormatPr defaultRowHeight="14.4" x14ac:dyDescent="0.3"/>
  <cols>
    <col min="1" max="1" width="76.21875" customWidth="1"/>
  </cols>
  <sheetData>
    <row r="1" spans="1:10" ht="23.4" x14ac:dyDescent="0.45">
      <c r="A1" s="16" t="s">
        <v>78</v>
      </c>
      <c r="B1" s="17"/>
      <c r="C1" s="17"/>
      <c r="D1" s="17"/>
      <c r="E1" s="17"/>
      <c r="F1" s="2"/>
      <c r="G1" s="2"/>
      <c r="H1" s="2"/>
    </row>
    <row r="3" spans="1:10" x14ac:dyDescent="0.3">
      <c r="B3" s="20" t="s">
        <v>75</v>
      </c>
      <c r="C3" s="20" t="s">
        <v>76</v>
      </c>
      <c r="D3" s="20" t="s">
        <v>77</v>
      </c>
      <c r="E3" s="21" t="s">
        <v>8</v>
      </c>
    </row>
    <row r="4" spans="1:10" x14ac:dyDescent="0.3">
      <c r="A4" s="1" t="s">
        <v>82</v>
      </c>
      <c r="B4" s="15">
        <f>Sinteza!B27*50%</f>
        <v>163900</v>
      </c>
      <c r="C4" s="15">
        <f>Sinteza!B27*30%</f>
        <v>98340</v>
      </c>
      <c r="D4" s="15">
        <f>Sinteza!B27*20%</f>
        <v>65560</v>
      </c>
      <c r="E4" s="15">
        <f>SUM(B4:D4)</f>
        <v>327800</v>
      </c>
    </row>
    <row r="6" spans="1:10" s="40" customFormat="1" ht="30" customHeight="1" x14ac:dyDescent="0.3">
      <c r="A6" s="114" t="s">
        <v>91</v>
      </c>
      <c r="B6" s="114"/>
      <c r="C6" s="114"/>
      <c r="D6" s="114"/>
      <c r="E6" s="114"/>
      <c r="F6" s="3"/>
      <c r="G6" s="3"/>
      <c r="H6" s="3"/>
      <c r="I6" s="3"/>
      <c r="J6" s="3"/>
    </row>
    <row r="7" spans="1:10" s="40" customFormat="1" ht="87.75" customHeight="1" x14ac:dyDescent="0.3">
      <c r="A7" s="115" t="s">
        <v>92</v>
      </c>
      <c r="B7" s="115"/>
      <c r="C7" s="115"/>
      <c r="D7" s="115"/>
      <c r="E7" s="115"/>
      <c r="F7" s="4"/>
      <c r="G7" s="4"/>
      <c r="H7" s="4"/>
      <c r="I7" s="4"/>
      <c r="J7" s="4"/>
    </row>
    <row r="8" spans="1:10" s="40" customFormat="1" ht="46.2" customHeight="1" x14ac:dyDescent="0.3">
      <c r="A8" s="114" t="s">
        <v>93</v>
      </c>
      <c r="B8" s="114"/>
      <c r="C8" s="114"/>
      <c r="D8" s="114"/>
      <c r="E8" s="114"/>
    </row>
  </sheetData>
  <sheetProtection algorithmName="SHA-512" hashValue="BNzui+cU2zZoK5r7cMYEf1FJGEPKhf3QwldjHcJVMNTry4CnRoTR9yYiTawzh0BTcrPRphesKFyRcXorjXMHJQ==" saltValue="PaxuuGIDYArzEvyoDkvLtw==" spinCount="100000" sheet="1" objects="1" scenarios="1"/>
  <mergeCells count="3">
    <mergeCell ref="A6:E6"/>
    <mergeCell ref="A7:E7"/>
    <mergeCell ref="A8:E8"/>
  </mergeCells>
  <pageMargins left="0.7" right="0.7" top="0.75" bottom="0.75" header="0.3" footer="0.3"/>
  <pageSetup paperSize="9" scale="7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4</vt:i4>
      </vt:variant>
      <vt:variant>
        <vt:lpstr>Zone denumite</vt:lpstr>
      </vt:variant>
      <vt:variant>
        <vt:i4>4</vt:i4>
      </vt:variant>
    </vt:vector>
  </HeadingPairs>
  <TitlesOfParts>
    <vt:vector size="8" baseType="lpstr">
      <vt:lpstr>Buget Investitii</vt:lpstr>
      <vt:lpstr>Proiectii financiare</vt:lpstr>
      <vt:lpstr>Sinteza</vt:lpstr>
      <vt:lpstr>Transe finantare</vt:lpstr>
      <vt:lpstr>'Buget Investitii'!Imprimare_titluri</vt:lpstr>
      <vt:lpstr>'Buget Investitii'!Zona_de_imprimat</vt:lpstr>
      <vt:lpstr>'Proiectii financiare'!Zona_de_imprimat</vt:lpstr>
      <vt:lpstr>'Transe finantare'!Zona_de_imprimat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Filat</dc:creator>
  <cp:lastModifiedBy>dan nita</cp:lastModifiedBy>
  <cp:lastPrinted>2025-02-03T13:08:13Z</cp:lastPrinted>
  <dcterms:created xsi:type="dcterms:W3CDTF">2018-03-27T12:49:53Z</dcterms:created>
  <dcterms:modified xsi:type="dcterms:W3CDTF">2025-08-01T12:54:48Z</dcterms:modified>
</cp:coreProperties>
</file>